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85" windowWidth="19440" windowHeight="9795" activeTab="2"/>
  </bookViews>
  <sheets>
    <sheet name="Форма 5" sheetId="1" r:id="rId1"/>
    <sheet name="Форма 6" sheetId="2" r:id="rId2"/>
    <sheet name="Форма 4" sheetId="4" r:id="rId3"/>
    <sheet name="сведения (ф.4)" sheetId="5" r:id="rId4"/>
  </sheets>
  <definedNames>
    <definedName name="_xlnm.Print_Area" localSheetId="3">'сведения (ф.4)'!$A$1:$M$71</definedName>
    <definedName name="_xlnm.Print_Area" localSheetId="2">'Форма 4'!$A$1:$K$64</definedName>
  </definedNames>
  <calcPr calcId="152511"/>
</workbook>
</file>

<file path=xl/calcChain.xml><?xml version="1.0" encoding="utf-8"?>
<calcChain xmlns="http://schemas.openxmlformats.org/spreadsheetml/2006/main">
  <c r="F8" i="2" l="1"/>
  <c r="E8" i="2"/>
  <c r="F6" i="2"/>
  <c r="E6" i="2"/>
  <c r="F5" i="2"/>
  <c r="E5" i="2"/>
  <c r="G15" i="2"/>
  <c r="F16" i="2"/>
  <c r="E16" i="2"/>
  <c r="F15" i="2"/>
  <c r="E15" i="2"/>
  <c r="F26" i="2"/>
  <c r="E26" i="2"/>
  <c r="F25" i="2"/>
  <c r="E25" i="2"/>
  <c r="F43" i="2"/>
  <c r="E43" i="2"/>
  <c r="N136" i="1"/>
  <c r="L136" i="1"/>
  <c r="L85" i="1" s="1"/>
  <c r="M136" i="1"/>
  <c r="M137" i="1"/>
  <c r="N137" i="1"/>
  <c r="L137" i="1"/>
  <c r="L86" i="1"/>
  <c r="N218" i="1" l="1"/>
  <c r="O212" i="1"/>
  <c r="M212" i="1"/>
  <c r="N212" i="1"/>
  <c r="L212" i="1"/>
  <c r="O213" i="1"/>
  <c r="O214" i="1"/>
  <c r="O189" i="1"/>
  <c r="O162" i="1"/>
  <c r="O164" i="1"/>
  <c r="O190" i="1" l="1"/>
  <c r="O188" i="1"/>
  <c r="O163" i="1"/>
  <c r="O136" i="1" l="1"/>
  <c r="O170" i="1"/>
  <c r="O179" i="1"/>
  <c r="M87" i="1"/>
  <c r="N87" i="1"/>
  <c r="O73" i="1"/>
  <c r="O231" i="1" l="1"/>
  <c r="M230" i="1"/>
  <c r="M229" i="1" s="1"/>
  <c r="M5" i="1" s="1"/>
  <c r="N230" i="1"/>
  <c r="N229" i="1" s="1"/>
  <c r="N5" i="1" s="1"/>
  <c r="L230" i="1"/>
  <c r="L229" i="1"/>
  <c r="L5" i="1" s="1"/>
  <c r="M227" i="1"/>
  <c r="N227" i="1"/>
  <c r="L227" i="1"/>
  <c r="M225" i="1"/>
  <c r="N225" i="1"/>
  <c r="L225" i="1"/>
  <c r="M222" i="1"/>
  <c r="M85" i="1" s="1"/>
  <c r="N222" i="1"/>
  <c r="N85" i="1" s="1"/>
  <c r="L222" i="1"/>
  <c r="M218" i="1"/>
  <c r="L218" i="1"/>
  <c r="M215" i="1"/>
  <c r="N215" i="1"/>
  <c r="L215" i="1"/>
  <c r="M206" i="1"/>
  <c r="N206" i="1"/>
  <c r="L206" i="1"/>
  <c r="M198" i="1"/>
  <c r="N198" i="1"/>
  <c r="L198" i="1"/>
  <c r="M191" i="1"/>
  <c r="N191" i="1"/>
  <c r="L191" i="1"/>
  <c r="L87" i="1"/>
  <c r="M81" i="1"/>
  <c r="N81" i="1"/>
  <c r="M78" i="1"/>
  <c r="N78" i="1"/>
  <c r="M65" i="1"/>
  <c r="N65" i="1"/>
  <c r="M66" i="1"/>
  <c r="N66" i="1"/>
  <c r="M8" i="1"/>
  <c r="N8" i="1"/>
  <c r="L81" i="1"/>
  <c r="L78" i="1"/>
  <c r="L66" i="1"/>
  <c r="L65" i="1"/>
  <c r="L60" i="1"/>
  <c r="L8" i="1"/>
  <c r="M86" i="1" l="1"/>
  <c r="N86" i="1"/>
  <c r="M7" i="1"/>
  <c r="N7" i="1"/>
  <c r="L7" i="1"/>
  <c r="H63" i="5"/>
  <c r="I63" i="5"/>
  <c r="H64" i="5"/>
  <c r="I64" i="5"/>
  <c r="H65" i="5"/>
  <c r="I65" i="5"/>
  <c r="I62" i="5"/>
  <c r="H62" i="5"/>
  <c r="H53" i="5"/>
  <c r="I53" i="5"/>
  <c r="H54" i="5"/>
  <c r="I54" i="5"/>
  <c r="H55" i="5"/>
  <c r="I55" i="5"/>
  <c r="H56" i="5"/>
  <c r="I56" i="5"/>
  <c r="H57" i="5"/>
  <c r="I57" i="5"/>
  <c r="H58" i="5"/>
  <c r="I58" i="5"/>
  <c r="H59" i="5"/>
  <c r="I59" i="5"/>
  <c r="I52" i="5"/>
  <c r="H52" i="5"/>
  <c r="H45" i="5"/>
  <c r="I45" i="5"/>
  <c r="H46" i="5"/>
  <c r="I46" i="5"/>
  <c r="H47" i="5"/>
  <c r="I47" i="5"/>
  <c r="H48" i="5"/>
  <c r="I48" i="5"/>
  <c r="H49" i="5"/>
  <c r="I49" i="5"/>
  <c r="H50" i="5"/>
  <c r="I50" i="5"/>
  <c r="I44" i="5"/>
  <c r="H44" i="5"/>
  <c r="H20" i="5"/>
  <c r="I20" i="5"/>
  <c r="J20" i="5"/>
  <c r="H21" i="5"/>
  <c r="I21" i="5"/>
  <c r="J21" i="5"/>
  <c r="H22" i="5"/>
  <c r="I22" i="5"/>
  <c r="J22" i="5"/>
  <c r="H23" i="5"/>
  <c r="I23" i="5"/>
  <c r="J23" i="5"/>
  <c r="H24" i="5"/>
  <c r="I24" i="5"/>
  <c r="J24" i="5"/>
  <c r="H25" i="5"/>
  <c r="I25" i="5"/>
  <c r="J25" i="5"/>
  <c r="H26" i="5"/>
  <c r="I26" i="5"/>
  <c r="J26" i="5"/>
  <c r="H27" i="5"/>
  <c r="I27" i="5"/>
  <c r="J27" i="5"/>
  <c r="H28" i="5"/>
  <c r="I28" i="5"/>
  <c r="J28" i="5"/>
  <c r="I19" i="5"/>
  <c r="J19" i="5"/>
  <c r="H19" i="5"/>
  <c r="N44" i="4"/>
  <c r="I49" i="4"/>
  <c r="H49" i="4"/>
  <c r="M52" i="4"/>
  <c r="M44" i="4"/>
  <c r="M62" i="4"/>
  <c r="M19" i="4"/>
  <c r="I23" i="4"/>
  <c r="H23" i="4"/>
  <c r="L19" i="4" l="1"/>
  <c r="J65" i="5" l="1"/>
  <c r="J64" i="5"/>
  <c r="J63" i="5"/>
  <c r="J62" i="5"/>
  <c r="J59" i="5"/>
  <c r="J58" i="5"/>
  <c r="J57" i="5"/>
  <c r="J56" i="5"/>
  <c r="J55" i="5"/>
  <c r="J54" i="5"/>
  <c r="J53" i="5"/>
  <c r="J52" i="5"/>
  <c r="J50" i="5"/>
  <c r="J49" i="5"/>
  <c r="J48" i="5"/>
  <c r="J47" i="5"/>
  <c r="J46" i="5"/>
  <c r="J45" i="5"/>
  <c r="J44" i="5"/>
  <c r="O8" i="1" l="1"/>
  <c r="O221" i="1" l="1"/>
  <c r="O217" i="1"/>
  <c r="O211" i="1"/>
  <c r="O185" i="1"/>
  <c r="O80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J64" i="4" l="1"/>
  <c r="J63" i="4"/>
  <c r="O86" i="1" l="1"/>
  <c r="O71" i="1"/>
  <c r="O146" i="1" l="1"/>
  <c r="J48" i="4" l="1"/>
  <c r="O216" i="1" l="1"/>
  <c r="O215" i="1"/>
  <c r="O192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87" i="1"/>
  <c r="O88" i="1"/>
  <c r="O9" i="1"/>
  <c r="G6" i="2"/>
  <c r="G8" i="2"/>
  <c r="G16" i="2"/>
  <c r="G18" i="2"/>
  <c r="G25" i="2"/>
  <c r="G26" i="2"/>
  <c r="G28" i="2"/>
  <c r="G43" i="2"/>
  <c r="G44" i="2"/>
  <c r="J62" i="4"/>
  <c r="J51" i="4"/>
  <c r="J52" i="4"/>
  <c r="J53" i="4"/>
  <c r="J54" i="4"/>
  <c r="J55" i="4"/>
  <c r="J56" i="4"/>
  <c r="J57" i="4"/>
  <c r="J58" i="4"/>
  <c r="J49" i="4"/>
  <c r="J44" i="4"/>
  <c r="J45" i="4"/>
  <c r="J46" i="4"/>
  <c r="J47" i="4"/>
  <c r="J18" i="4"/>
  <c r="J24" i="4"/>
  <c r="J25" i="4"/>
  <c r="J26" i="4"/>
  <c r="J27" i="4"/>
  <c r="J19" i="4"/>
  <c r="J20" i="4"/>
  <c r="J21" i="4"/>
  <c r="J22" i="4"/>
  <c r="J23" i="4"/>
  <c r="O207" i="1" l="1"/>
  <c r="O7" i="1"/>
  <c r="O6" i="1" l="1"/>
  <c r="O222" i="1" l="1"/>
  <c r="O79" i="1"/>
  <c r="O191" i="1" l="1"/>
  <c r="O223" i="1"/>
  <c r="O220" i="1"/>
  <c r="O159" i="1"/>
  <c r="O67" i="1"/>
  <c r="O63" i="1"/>
  <c r="O62" i="1"/>
  <c r="J61" i="4"/>
  <c r="J43" i="4"/>
  <c r="O85" i="1"/>
  <c r="O206" i="1"/>
  <c r="O65" i="1" l="1"/>
  <c r="O218" i="1"/>
  <c r="O84" i="1" l="1"/>
  <c r="O5" i="1" l="1"/>
  <c r="O4" i="1"/>
  <c r="O229" i="1" l="1"/>
  <c r="G5" i="2" l="1"/>
</calcChain>
</file>

<file path=xl/sharedStrings.xml><?xml version="1.0" encoding="utf-8"?>
<sst xmlns="http://schemas.openxmlformats.org/spreadsheetml/2006/main" count="1607" uniqueCount="395">
  <si>
    <t>Код аналитической программной классификации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</si>
  <si>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</si>
  <si>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</si>
  <si>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</si>
  <si>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Расходы бюджета муниципального образования «Глазовский район», тыс. рублей</t>
  </si>
  <si>
    <t>МП</t>
  </si>
  <si>
    <t>Пп</t>
  </si>
  <si>
    <t>ОМ</t>
  </si>
  <si>
    <t>М</t>
  </si>
  <si>
    <t>ГРБС</t>
  </si>
  <si>
    <t>Рз</t>
  </si>
  <si>
    <t>Пр</t>
  </si>
  <si>
    <t>ЦС</t>
  </si>
  <si>
    <t>ВР</t>
  </si>
  <si>
    <t>Всего</t>
  </si>
  <si>
    <t>Отдел культуры и молодежной политики МО «Глазовский район»</t>
  </si>
  <si>
    <t>Организация библиотечного обслуживания населения</t>
  </si>
  <si>
    <t> 08</t>
  </si>
  <si>
    <t>01 </t>
  </si>
  <si>
    <t xml:space="preserve"> краеведческая конференция</t>
  </si>
  <si>
    <t>общероссийский День библиотек</t>
  </si>
  <si>
    <t>Целевые мероприятия муниципальной программы «Библиотека-центр деловой информации Глазовского района »</t>
  </si>
  <si>
    <t>Организация досуга, предоставление услуг организаций культуры и доступа к музейным фондам;</t>
  </si>
  <si>
    <t> Организация и проведение районного смотра-конкурса по итогам работы за год</t>
  </si>
  <si>
    <t>Итоговая конференция, посвященная празднованию Дня работника культуры</t>
  </si>
  <si>
    <t>Присуждение  ежегодной премии Главы Администрации муниципального образования «Глазовский район» «Успех» за вклад в развитие культуры Глазовского района</t>
  </si>
  <si>
    <t>Развитие туризма в муниципальном образовании «Глазовский район»</t>
  </si>
  <si>
    <t>Мероприятия, направленные на развитие внутреннего и выездного туризма в Глазовском районе</t>
  </si>
  <si>
    <t>03</t>
  </si>
  <si>
    <t>01</t>
  </si>
  <si>
    <t>04</t>
  </si>
  <si>
    <t>05</t>
  </si>
  <si>
    <t>08</t>
  </si>
  <si>
    <t>02</t>
  </si>
  <si>
    <t>06</t>
  </si>
  <si>
    <t>09</t>
  </si>
  <si>
    <t>Коды аналитической программной классификации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</si>
  <si>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</si>
  <si>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</si>
  <si>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</si>
  <si>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>Отношение фактических расходов к оценке расходов, %</t>
  </si>
  <si>
    <t>Оценка расходов согласно муниципальной программе</t>
  </si>
  <si>
    <t>Фактические расходы на отчетную дату</t>
  </si>
  <si>
    <t>бюджет муниципального образования «Глазовский район»</t>
  </si>
  <si>
    <t>в том числе:</t>
  </si>
  <si>
    <t>субсидии из бюджета Удмуртской Республики</t>
  </si>
  <si>
    <t>субвенции из бюджета Удмуртской Республики</t>
  </si>
  <si>
    <t>субвенции из бюджетов поселений</t>
  </si>
  <si>
    <t>субсидии из бюджета Удмуртской Республики, планируемые к привлечению</t>
  </si>
  <si>
    <t>бюджеты поселений, входящих в состав муниципального образования «Глазовский район»</t>
  </si>
  <si>
    <t>иные источники</t>
  </si>
  <si>
    <t>Организация Библиотечного обслуживания населения;</t>
  </si>
  <si>
    <t>развитие местного народного творчества;</t>
  </si>
  <si>
    <t> 0</t>
  </si>
  <si>
    <t>Библиотечное, библиографическое и информационное обслуживание пользователей библиотеки</t>
  </si>
  <si>
    <t>0310266770</t>
  </si>
  <si>
    <t>0310166770</t>
  </si>
  <si>
    <t>0310366770</t>
  </si>
  <si>
    <t>Библиотечное, библиографическое и информационное обслуживание пользователей библиотеки, МО "Адамское"</t>
  </si>
  <si>
    <t>Библиотечное, библиографическое и информационное обслуживание пользователей библиотеки, МО "Верхнебогатырское"</t>
  </si>
  <si>
    <t>Библиотечное, библиографическое и информационное обслуживание пользователей библиотеки, МО "Гулековское"</t>
  </si>
  <si>
    <t>0310466770</t>
  </si>
  <si>
    <t>Библиотечное, библиографическое и информационное обслуживание пользователей библиотеки, МО "Качкашурское"</t>
  </si>
  <si>
    <t>0310566770</t>
  </si>
  <si>
    <t>Библиотечное, библиографическое и информационное обслуживание пользователей библиотеки, МО "Кожильское"</t>
  </si>
  <si>
    <t>0310666770</t>
  </si>
  <si>
    <t>07</t>
  </si>
  <si>
    <t>Библиотечное, библиографическое и информационное обслуживание пользователей библиотеки, МО "Куреговское"</t>
  </si>
  <si>
    <t>0310766770</t>
  </si>
  <si>
    <t>Библиотечное, библиографическое и информационное обслуживание пользователей библиотеки, МО "Октябрьское"</t>
  </si>
  <si>
    <t>0310866770</t>
  </si>
  <si>
    <t>Библиотечное, библиографическое и информационное обслуживание пользователей библиотеки, МО "Парзинское"</t>
  </si>
  <si>
    <t>0310966770</t>
  </si>
  <si>
    <t>10</t>
  </si>
  <si>
    <t>Библиотечное, библиографическое и информационное обслуживание пользователей библиотеки, МО "Понинское"</t>
  </si>
  <si>
    <t>0311066770</t>
  </si>
  <si>
    <t>11</t>
  </si>
  <si>
    <t>Библиотечное, библиографическое и информационное обслуживание пользователей библиотеки, МО "Ураковское"</t>
  </si>
  <si>
    <t>0311166770</t>
  </si>
  <si>
    <t>12</t>
  </si>
  <si>
    <t>Библиотечное, библиографическое и информационное обслуживание пользователей библиотеки, МО "Штанигуртское"</t>
  </si>
  <si>
    <t>0311266770</t>
  </si>
  <si>
    <t>15</t>
  </si>
  <si>
    <t>Проведение библиотечных мероприятий</t>
  </si>
  <si>
    <t>0311500000</t>
  </si>
  <si>
    <t>0311560110</t>
  </si>
  <si>
    <t>16</t>
  </si>
  <si>
    <t>Реализация целевых библиотечных мероприятий</t>
  </si>
  <si>
    <t>0311600000</t>
  </si>
  <si>
    <t>0311663810</t>
  </si>
  <si>
    <t>21</t>
  </si>
  <si>
    <t>Полномочия по исполнению публичных обязательств перед физическими лицами, подлежащих исполнению в денежной форме</t>
  </si>
  <si>
    <t>0312160180</t>
  </si>
  <si>
    <t>Методическая работа в установленной сфере деятельности</t>
  </si>
  <si>
    <t xml:space="preserve">Организация деятельности клубных учреждений, МО «Адамское»
</t>
  </si>
  <si>
    <t xml:space="preserve">Организация деятельности клубных учреждений, МО «Верхнебогатырское»
</t>
  </si>
  <si>
    <t xml:space="preserve">Организация деятельности клубных учреждений, МО «Гулековское»
</t>
  </si>
  <si>
    <t xml:space="preserve">Организация деятельности клубных учреждений, МО «Качкашурское»
</t>
  </si>
  <si>
    <t xml:space="preserve">Организация деятельности клубных учреждений, МО «Кожильское»
</t>
  </si>
  <si>
    <t xml:space="preserve">Организация деятельности клубных учреждений, МО «Куреговское»
</t>
  </si>
  <si>
    <t xml:space="preserve">Организация деятельности клубных учреждений, МО «Октябрьское»
</t>
  </si>
  <si>
    <t xml:space="preserve">Организация деятельности клубных учреждений, МО «Парзинское»
</t>
  </si>
  <si>
    <t xml:space="preserve">Организация деятельности клубных учреждений, МО «Понинское»
</t>
  </si>
  <si>
    <t xml:space="preserve">Организация деятельности клубных учреждений, МО «Ураковское»
</t>
  </si>
  <si>
    <t xml:space="preserve">Организация деятельности клубных учреждений, МО «Штанигуртское»
</t>
  </si>
  <si>
    <t>0320166770</t>
  </si>
  <si>
    <t>0320266770</t>
  </si>
  <si>
    <t>0320366770</t>
  </si>
  <si>
    <t>0320466770</t>
  </si>
  <si>
    <t>0320566770</t>
  </si>
  <si>
    <t>0320666770</t>
  </si>
  <si>
    <t>0320766770</t>
  </si>
  <si>
    <t>0320866770</t>
  </si>
  <si>
    <t>0320966770</t>
  </si>
  <si>
    <t>0321066770</t>
  </si>
  <si>
    <t>0321166770</t>
  </si>
  <si>
    <t>0321266770</t>
  </si>
  <si>
    <t>13</t>
  </si>
  <si>
    <t>Реализация целевых мероприятий</t>
  </si>
  <si>
    <t>0321300000</t>
  </si>
  <si>
    <t>0321360110</t>
  </si>
  <si>
    <t>Смотр танцевальных коллективов;</t>
  </si>
  <si>
    <t>0321361970</t>
  </si>
  <si>
    <t xml:space="preserve">Организация конкурсов инновационных проектов
</t>
  </si>
  <si>
    <t xml:space="preserve">Мероприятия, направленные на обеспечение безопасности учреждений
</t>
  </si>
  <si>
    <t xml:space="preserve">Мероприятия направленные на капитальный ремонт зданий, сооружений и нежилых помещений
</t>
  </si>
  <si>
    <t>Создание условий по организации деятельности централизованных бухгалтерий</t>
  </si>
  <si>
    <t>18</t>
  </si>
  <si>
    <t xml:space="preserve">Организация деятельности музейного учреждения </t>
  </si>
  <si>
    <t>0321560120</t>
  </si>
  <si>
    <t>0321866770</t>
  </si>
  <si>
    <t xml:space="preserve">Полномочия по исполнению публичных обязательств перед физическими лицами, подлежащих исполнению в денежной форме </t>
  </si>
  <si>
    <t>0322160180</t>
  </si>
  <si>
    <t>22</t>
  </si>
  <si>
    <t>Уплата налогов</t>
  </si>
  <si>
    <t>0322200000</t>
  </si>
  <si>
    <t>Уплата налога на имущество</t>
  </si>
  <si>
    <t>0340000000</t>
  </si>
  <si>
    <t>0310100000</t>
  </si>
  <si>
    <t>На проведение мероприятий по подключению общедоступных библиотек РФ к сети интернет и развитие системы библиотечного дела с учетом расшир информ. Технологий</t>
  </si>
  <si>
    <t>23</t>
  </si>
  <si>
    <t>дотации на сбалансированность из бюджета Удмуртской Республики</t>
  </si>
  <si>
    <t>единица</t>
  </si>
  <si>
    <t>число посетителей</t>
  </si>
  <si>
    <t>человек</t>
  </si>
  <si>
    <t>количество предметов</t>
  </si>
  <si>
    <t>Частичная компенсация дополнительных расходов на повышение оплаты труда работников бюджетной сферы</t>
  </si>
  <si>
    <t>0310107850</t>
  </si>
  <si>
    <t>Частичная компенсация дополнительных расходов на повышение оплаты труда работников бюджетной сферы, МО "Адамское"</t>
  </si>
  <si>
    <t>0310207850</t>
  </si>
  <si>
    <t>Частичная компенсация дополнительных расходов на повышение оплаты труда работников бюджетной сферы, МО "Верхнебогатырское"</t>
  </si>
  <si>
    <t>Частичная компенсация дополнительных расходов на повышение оплаты труда работников бюджетной сферы, МО "Гулековское"</t>
  </si>
  <si>
    <t>0310407850</t>
  </si>
  <si>
    <t>Частичная компенсация дополнительных расходов на повышение оплаты труда работников бюджетной сферы, МО "Качкашурское"</t>
  </si>
  <si>
    <t>0310507850</t>
  </si>
  <si>
    <t>Частичная компенсация дополнительных расходов на повышение оплаты труда работников бюджетной сферы, МО "Кожильское"</t>
  </si>
  <si>
    <t>0310607850</t>
  </si>
  <si>
    <t>Частичная компенсация дополнительных расходов на повышение оплаты труда работников бюджетной сферы, МО "Куреговское"</t>
  </si>
  <si>
    <t>0310707850</t>
  </si>
  <si>
    <t>Частичная компенсация дополнительных расходов на повышение оплаты труда работников бюджетной сферы, МО "Октябрьское"</t>
  </si>
  <si>
    <t>0310807850</t>
  </si>
  <si>
    <t>Частичная компенсация дополнительных расходов на повышение оплаты труда работников бюджетной сферы, МО "Парзинское"</t>
  </si>
  <si>
    <t>0310907850</t>
  </si>
  <si>
    <t>Частичная компенсация дополнительных расходов на повышение оплаты труда работников бюджетной сферы, МО "Понинское"</t>
  </si>
  <si>
    <t>0311007850</t>
  </si>
  <si>
    <t>0311107850</t>
  </si>
  <si>
    <t>Частичная компенсация дополнительных расходов на повышение оплаты труда работников бюджетной сферы, МО "Ураковское"</t>
  </si>
  <si>
    <t>Частичная компенсация дополнительных расходов на повышение оплаты труда работников бюджетной сферы, МО "Штанигуртское"</t>
  </si>
  <si>
    <t>0311207850</t>
  </si>
  <si>
    <t>Мероприятия направленные на капитальный ремонт зданий, сооружений и нежилых помещений</t>
  </si>
  <si>
    <t>0311667870</t>
  </si>
  <si>
    <t>Уплата прочих налогов и сборов</t>
  </si>
  <si>
    <t>0312360630</t>
  </si>
  <si>
    <t>0320107850</t>
  </si>
  <si>
    <t>Организация деятельности клубных учреждений, МО «Адамское»</t>
  </si>
  <si>
    <t>Частичная компенсация дополнительных расходов на повышение оплаты труда работников бюджетной сферы, МО «Адамское»</t>
  </si>
  <si>
    <t>0320207850</t>
  </si>
  <si>
    <t>Организация деятельности клубных учреждений, МО «Верхнебогатырское»</t>
  </si>
  <si>
    <t>Частичная компенсация дополнительных расходов на повышение оплаты труда работников бюджетной сферы, МО «Верхнебогатырское»</t>
  </si>
  <si>
    <t>0320307850</t>
  </si>
  <si>
    <t>Организация деятельности клубных учреждений, МО «Гулековское»</t>
  </si>
  <si>
    <t>Частичная компенсация дополнительных расходов на повышение оплаты труда работников бюджетной сферы, МО «Гулековское»</t>
  </si>
  <si>
    <t>0320407850</t>
  </si>
  <si>
    <t>Организация деятельности клубных учреждений, МО «Качкашурское»</t>
  </si>
  <si>
    <t>Частичная компенсация дополнительных расходов на повышение оплаты труда работников бюджетной сферы, МО «Качкашурское»</t>
  </si>
  <si>
    <t>0320507850</t>
  </si>
  <si>
    <t>Организация деятельности клубных учреждений, МО «Кожильское»</t>
  </si>
  <si>
    <t>Частичная компенсация дополнительных расходов на повышение оплаты труда работников бюджетной сферы, МО «Кожильское»</t>
  </si>
  <si>
    <t>0320607850</t>
  </si>
  <si>
    <t>Организация деятельности клубных учреждений, МО «Куреговское»</t>
  </si>
  <si>
    <t>Частичная компенсация дополнительных расходов на повышение оплаты труда работников бюджетной сферы, МО «Куреговское»</t>
  </si>
  <si>
    <t>0320707850</t>
  </si>
  <si>
    <t>Организация деятельности клубных учреждений, МО «Октябрьское»</t>
  </si>
  <si>
    <t>Частичная компенсация дополнительных расходов на повышение оплаты труда работников бюджетной сферы, МО «Октябрьское»</t>
  </si>
  <si>
    <t>0320807850</t>
  </si>
  <si>
    <t>Организация деятельности клубных учреждений, МО «Парзинское»</t>
  </si>
  <si>
    <t>Частичная компенсация дополнительных расходов на повышение оплаты труда работников бюджетной сферы, МО «Парзинское»</t>
  </si>
  <si>
    <t>0320907850</t>
  </si>
  <si>
    <t>0321007850</t>
  </si>
  <si>
    <t>Организация деятельности клубных учреждений, МО «Понинское»</t>
  </si>
  <si>
    <t>Частичная компенсация дополнительных расходов на повышение оплаты труда работников бюджетной сферы, МО «Понинское»</t>
  </si>
  <si>
    <t>Организация деятельности клубных учреждений, МО «Ураковское»</t>
  </si>
  <si>
    <t>Частичная компенсация дополнительных расходов на повышение оплаты труда работников бюджетной сферы,МО «Ураковское»</t>
  </si>
  <si>
    <t>0321107850</t>
  </si>
  <si>
    <t>Организация деятельности клубных учреждений, МО «Штанигуртское»</t>
  </si>
  <si>
    <t>Частичная компенсация дополнительных расходов на повышение оплаты труда работников бюджетной сферы,МО «Штанигуртское»</t>
  </si>
  <si>
    <t>0321207850</t>
  </si>
  <si>
    <t>Фестиваль хоровых коллективов, посвященный Г. Н. Матвееву «Песни в ладонях»;</t>
  </si>
  <si>
    <t>Районный музыкальный конкурс, посвященный П.И. Чайковскому</t>
  </si>
  <si>
    <t xml:space="preserve">Межрайонный фестиваль юмора «Штат-базар» </t>
  </si>
  <si>
    <t>0321304221</t>
  </si>
  <si>
    <t>03213S0830</t>
  </si>
  <si>
    <t>0321300830</t>
  </si>
  <si>
    <t xml:space="preserve">Мероприятия, направленные на  тек. Ремонт зданий, сооружений и нежилых помещений
</t>
  </si>
  <si>
    <t xml:space="preserve">Мероприятия, направленные на развитие и укрепление материально-технической базы учреждений 
</t>
  </si>
  <si>
    <t xml:space="preserve">Районный конкурс  «Батыр ДондыДора»
</t>
  </si>
  <si>
    <t xml:space="preserve">Районный конкурс авторской эстрадной удмуртской песни
</t>
  </si>
  <si>
    <t xml:space="preserve">Районный конкурс – выставка декоративно-прикладного творчества «Мастерами славится район»
</t>
  </si>
  <si>
    <t xml:space="preserve">Районный конкурс  детских театрализованных представлений «Жили-были»
</t>
  </si>
  <si>
    <t>0321560630</t>
  </si>
  <si>
    <t>Муниципальная услуга «Административно-хозяйственное обеспечение деятельности организаций»</t>
  </si>
  <si>
    <t>14</t>
  </si>
  <si>
    <t>032187850</t>
  </si>
  <si>
    <t xml:space="preserve">Уплата прочих налогов и сборов </t>
  </si>
  <si>
    <t>25</t>
  </si>
  <si>
    <t>Функционирование молодежного центра</t>
  </si>
  <si>
    <t>0322566770</t>
  </si>
  <si>
    <t>0340100000</t>
  </si>
  <si>
    <t>Наименование показателя</t>
  </si>
  <si>
    <t>Наименование муниципальной услуги (работы)</t>
  </si>
  <si>
    <t xml:space="preserve">Единица измерения </t>
  </si>
  <si>
    <t>План на отчетный год</t>
  </si>
  <si>
    <t>Факт на конец отчетного периода</t>
  </si>
  <si>
    <t>Относительное отклонение факта на конец отчетного периода от плана на отчетный год, %</t>
  </si>
  <si>
    <t>Библиотечное, библиографическое и информационное обслуживание пользователей библиотеки, МО «Адамское»</t>
  </si>
  <si>
    <t>Библиотечное, библиографическое и информационное обслуживание пользователей библиотеки, МО «Верхнебогатырское»</t>
  </si>
  <si>
    <t>Библиотечное, библиографическое и информационное обслуживание пользователей библиотеки, МО «Гулековское»</t>
  </si>
  <si>
    <t>Библиотечное, библиографическое и информационное обслуживание пользователей библиотеки, МО «Качкашурское»</t>
  </si>
  <si>
    <t>Библиотечное, библиографическое и информационное обслуживание пользователей библиотеки, МО «Кожильское»</t>
  </si>
  <si>
    <t>Библиотечное, библиографическое и информационное обслуживание пользователей библиотеки, МО «Куреговское»</t>
  </si>
  <si>
    <t>Библиотечное, библиографическое и информационное обслуживание пользователей библиотеки, МО «Октябрьское»</t>
  </si>
  <si>
    <t>Библиотечное, библиографическое и информационное обслуживание пользователей библиотеки, МО «Парзинское»</t>
  </si>
  <si>
    <t>Библиотечное, библиографическое и информационное обслуживание пользователей библиотеки, МО «Понинское»</t>
  </si>
  <si>
    <t>Библиотечное, библиографическое и информационное обслуживание пользователей библиотеки, МО «Ураковское»</t>
  </si>
  <si>
    <t>Библиотечное, библиографическое и информационное обслуживание пользователей библиотеки, МО «Штанигуртское»</t>
  </si>
  <si>
    <t>Муниципальная услуга «Библиотечное, библиографическое и информационное обслуживание пользователей библиотеки (в стационарных условиях)»</t>
  </si>
  <si>
    <t>Число посещений</t>
  </si>
  <si>
    <t>Расходы бюджета муниципального образования «Глазовский район» на оказание муниципальной услуги (выполнение работы)</t>
  </si>
  <si>
    <t>тыс.руб.</t>
  </si>
  <si>
    <t>Муниципальная работа «Библиографическая обработка документов и создание каталогов»</t>
  </si>
  <si>
    <t xml:space="preserve">Количество библиографических записей электронного каталога </t>
  </si>
  <si>
    <t>Муниципальная работа «Организация и проведение культурно-массовых мероприятий (методические)»</t>
  </si>
  <si>
    <t>Муниципальная услуга «Организация деятельности клубных формирований и формирований самодеятельного народного творчества»</t>
  </si>
  <si>
    <t>Количество клубных формирований</t>
  </si>
  <si>
    <t>Муниципальная работа «Формирование, учет, изучение, обеспечение физического сохранения и безопасности музейных предметов, музейных коллекций»</t>
  </si>
  <si>
    <t xml:space="preserve"> План на 1 января отчетного года</t>
  </si>
  <si>
    <t>Уточненный план на 31 декабря отчетного года</t>
  </si>
  <si>
    <t>Кассовое  исполнение на 31 декабря отчетного периода</t>
  </si>
  <si>
    <t>Кассовые расходы к уточненному плану на 31 декабря отчетного года, % к плану на отчетный год</t>
  </si>
  <si>
    <t>0310200000</t>
  </si>
  <si>
    <t>0310300000</t>
  </si>
  <si>
    <t>0310400000</t>
  </si>
  <si>
    <t>0310500000</t>
  </si>
  <si>
    <t>0310600000</t>
  </si>
  <si>
    <t>0310700000</t>
  </si>
  <si>
    <t>0310800000</t>
  </si>
  <si>
    <t>0310900000</t>
  </si>
  <si>
    <t>0311000000</t>
  </si>
  <si>
    <t>0311100000</t>
  </si>
  <si>
    <t>0311200000</t>
  </si>
  <si>
    <t>0312100000</t>
  </si>
  <si>
    <t>0312300000</t>
  </si>
  <si>
    <t>0320000000</t>
  </si>
  <si>
    <t>0320100000</t>
  </si>
  <si>
    <t>0320200000</t>
  </si>
  <si>
    <t>0320300000</t>
  </si>
  <si>
    <t>0320400000</t>
  </si>
  <si>
    <t>0320500000</t>
  </si>
  <si>
    <t>0320600000</t>
  </si>
  <si>
    <t>0320700000</t>
  </si>
  <si>
    <t>0320800000</t>
  </si>
  <si>
    <t>0320900000</t>
  </si>
  <si>
    <t>0321000000</t>
  </si>
  <si>
    <t>0321100000</t>
  </si>
  <si>
    <t>0321200000</t>
  </si>
  <si>
    <t>0321500000</t>
  </si>
  <si>
    <t>0321800000</t>
  </si>
  <si>
    <t>0322100000</t>
  </si>
  <si>
    <t>0322500000</t>
  </si>
  <si>
    <t>0340166770</t>
  </si>
  <si>
    <t>краеведческая конференция</t>
  </si>
  <si>
    <t>Конкурс Лэнд-арт "Дондыдор"</t>
  </si>
  <si>
    <t>Районный смотр-конурс музыкальных представлений "Эксперимент"</t>
  </si>
  <si>
    <t>Фестиваль песенной культуры северных удмуртов "Пестросаес"</t>
  </si>
  <si>
    <t>Районный конкурс "Юные дарования"</t>
  </si>
  <si>
    <t>Районный фестиваль "Творческая родня"</t>
  </si>
  <si>
    <t>Районный фестиваль обрядов "Шуэн шлач"</t>
  </si>
  <si>
    <t>Открытый районный конкурс «В поисках Донды батыра»</t>
  </si>
  <si>
    <t>0321460120</t>
  </si>
  <si>
    <t>0321460630</t>
  </si>
  <si>
    <t>0310167870</t>
  </si>
  <si>
    <t>На проведение мероприятий по комплектованию книжных фондовбиблиотек муниципальных образований в УР (обновление республ.библиот.фонда сети муниципальных библиотек)</t>
  </si>
  <si>
    <t>03116L5190</t>
  </si>
  <si>
    <t>0320167870</t>
  </si>
  <si>
    <t>03213L4670</t>
  </si>
  <si>
    <t>0321364222</t>
  </si>
  <si>
    <t>0321364220</t>
  </si>
  <si>
    <t>0321362410</t>
  </si>
  <si>
    <t>0321364180</t>
  </si>
  <si>
    <t>0321300310</t>
  </si>
  <si>
    <t>Фотоконкурс</t>
  </si>
  <si>
    <t>Районный фотоконкурс-выставка "Красота родного края"</t>
  </si>
  <si>
    <t>Развитие инфраструктуры учреждений культуры</t>
  </si>
  <si>
    <t>0321362430</t>
  </si>
  <si>
    <t>0321400000</t>
  </si>
  <si>
    <t>2</t>
  </si>
  <si>
    <t>1</t>
  </si>
  <si>
    <t>0321867870</t>
  </si>
  <si>
    <t>Муниципальная услуга «Библиотечное, библиографическое и информационное обслуживание пользователей библиотеки (вне стационара)»</t>
  </si>
  <si>
    <t>Муниципальная услуга «Библиотечное, библиографическое и информационное обслуживание пользователей библиотеки (удаленно через сеть Интернет)»</t>
  </si>
  <si>
    <t>число посещений</t>
  </si>
  <si>
    <t>Муниципальная работа "Методическое обеспечение в области библиотечного дела"</t>
  </si>
  <si>
    <t>Количествопроведенных консультаций</t>
  </si>
  <si>
    <t>Количество культурно-массовых мероприятий(методические семинары конференции)</t>
  </si>
  <si>
    <t>количество посещений</t>
  </si>
  <si>
    <t>Муниципальная услуга «Публичный показ музейных предметов, музейных коллекций» (в стационарных условиях)</t>
  </si>
  <si>
    <t>211</t>
  </si>
  <si>
    <t>Муниципальная услуга «Публичный показ музейных предметов, музейных коллекций» (вне стационара)</t>
  </si>
  <si>
    <t>Муниципальная работа "Создание экспозиций (выставок) музеев. Организация выездных выставок"</t>
  </si>
  <si>
    <t>количество выставок</t>
  </si>
  <si>
    <t>0310160630</t>
  </si>
  <si>
    <t>Формирование молодежного центра</t>
  </si>
  <si>
    <t>На проведение мероприятий по комплектованию библиотечного фонда сети муниципальных библиотек</t>
  </si>
  <si>
    <t>0311602480</t>
  </si>
  <si>
    <t>0312360620</t>
  </si>
  <si>
    <t>0321362420</t>
  </si>
  <si>
    <t>Районный конкурс снежных скульптур</t>
  </si>
  <si>
    <t xml:space="preserve">Районный конкурс театрализованной песни  </t>
  </si>
  <si>
    <t xml:space="preserve">Конкурс декоративно-прикладного творчества «Мастер года» </t>
  </si>
  <si>
    <t>0322260640</t>
  </si>
  <si>
    <t>0322260630</t>
  </si>
  <si>
    <t>0322260620</t>
  </si>
  <si>
    <t>0340164180</t>
  </si>
  <si>
    <t>0311660110</t>
  </si>
  <si>
    <t>количество мероприятий</t>
  </si>
  <si>
    <t xml:space="preserve">«Развитие культуры» </t>
  </si>
  <si>
    <t xml:space="preserve">Развитие культуры </t>
  </si>
  <si>
    <t>Комплектование библиотечных фондов муниципальных библиотек и библиотек, находящихся в структуре  муниципальных культурно-досуговых учреждений</t>
  </si>
  <si>
    <t>0311608620</t>
  </si>
  <si>
    <t>03116S8620</t>
  </si>
  <si>
    <t>2-й Республиканский фестиваль «Песни в ладонях», памяти Г. Н. Матвеева</t>
  </si>
  <si>
    <t>Районный фестиваль-конкурс народного творчества «Ярмарка талантов»</t>
  </si>
  <si>
    <t>Реализация молодежного инициативного бюджетирования «Атмосфера»</t>
  </si>
  <si>
    <t>0321309550</t>
  </si>
  <si>
    <t>03213S9550</t>
  </si>
  <si>
    <t>Реализация регионального проекта «Культурная среда»</t>
  </si>
  <si>
    <t>на обеспечение учреждений культуры специализированным автотранспортом</t>
  </si>
  <si>
    <t>03226L5190</t>
  </si>
  <si>
    <t>0322600000</t>
  </si>
  <si>
    <t>А1</t>
  </si>
  <si>
    <t>032А100000</t>
  </si>
  <si>
    <t>032А155190</t>
  </si>
  <si>
    <t>Муниципальная работа «Организация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молодежи»</t>
  </si>
  <si>
    <t>Муниципальная работа «Организация мероприятий, направленных на профилактику асоциального и деструктивного поведения подростков и молодежи, поддержка детей и молодежи, находящейся в социально-опасном положении»</t>
  </si>
  <si>
    <t>Муниципальная работа «Осуществление экскурсионного обслуживания"</t>
  </si>
  <si>
    <t>Число экскурсий</t>
  </si>
  <si>
    <t>Форма 4</t>
  </si>
  <si>
    <t>03101S9550</t>
  </si>
  <si>
    <t>Лучшая муниципальная практика. «Ступени памяти. Проектирование будущего».</t>
  </si>
  <si>
    <t xml:space="preserve">Модернизация библиотек в части комплектования книжных фондов муниципальных библиотек </t>
  </si>
  <si>
    <t>031165519F</t>
  </si>
  <si>
    <t>0311604230</t>
  </si>
  <si>
    <t>Районный молодежный фестиваль -   конкурс  «Мы из деревни родом», посвященный Году села</t>
  </si>
  <si>
    <t>Районный конкурс хореаграфических коллективов «В ритме танца», посвященный Году искусств</t>
  </si>
  <si>
    <t>Школа волонтерства</t>
  </si>
  <si>
    <t>Проект "Деревня мастеров"</t>
  </si>
  <si>
    <t>0321804230</t>
  </si>
  <si>
    <t>0322564220</t>
  </si>
  <si>
    <t>Развитие туризма в муниципальном образовании "Глазовский район"</t>
  </si>
  <si>
    <t xml:space="preserve">Начальник управления по проектной деятельности,                           
культуре, молодежной политике, 
физической культуре и спорту                                                                                                                                         Е. Н. Баженов
</t>
  </si>
  <si>
    <t>Сведения о выполнении сводных показателей муниципальных заданий на оказание муниципальных услуг, выполнение работ за 2022 год</t>
  </si>
  <si>
    <r>
      <t>Форма 5. Отчет об использовании бюджетных ассигнований бюджета муниципального образования «Глазовский район» на реализацию муниципальной программы по состоянию на 01.01.2023 года
Наименование муниципальной программы</t>
    </r>
    <r>
      <rPr>
        <b/>
        <u/>
        <sz val="12"/>
        <color theme="1"/>
        <rFont val="Times New Roman"/>
        <family val="1"/>
        <charset val="204"/>
      </rPr>
      <t xml:space="preserve"> «Развитие культуры» </t>
    </r>
  </si>
  <si>
    <t>на обеспечение учреждений культуры специализированным автотранспортом для обслуживания населения, в том числе сельского населения</t>
  </si>
  <si>
    <t>Обеспечение развития и укрепления материально-технической базы Домов культуры в населенных пунктах до 50тыс.чел</t>
  </si>
  <si>
    <t>03213R4670</t>
  </si>
  <si>
    <t>Конкурс вокальных ансамблей</t>
  </si>
  <si>
    <t>Районный смотр-конкурс среди учреждений культуры</t>
  </si>
  <si>
    <t>19</t>
  </si>
  <si>
    <t>Реализация проектов инициативного бюджетирования в муниципальных образованиях Удмуртской Республики</t>
  </si>
  <si>
    <t>Реализация проектов инициативного бюджетирования в муниципальных образованиях Удмуртской Республики (софинансирование)</t>
  </si>
  <si>
    <t>321908810</t>
  </si>
  <si>
    <t>3219S8810</t>
  </si>
  <si>
    <t>321900000</t>
  </si>
  <si>
    <r>
      <t xml:space="preserve">Форма 6. Отчет о расходах на реализацию целей муниципальной программы за счет всех источников финансирования по состоянию на 01.01.2023
Наименование муниципальной программы </t>
    </r>
    <r>
      <rPr>
        <b/>
        <u/>
        <sz val="12"/>
        <color theme="1"/>
        <rFont val="Times New Roman"/>
        <family val="1"/>
        <charset val="204"/>
      </rPr>
      <t xml:space="preserve">«Развитие культуры» </t>
    </r>
  </si>
  <si>
    <t>Директор МКУ "ЦБ Глазовского района"                                                                                                                    И.А. Петилова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</si>
</sst>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.5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8.5"/>
      <name val="Times New Roman"/>
      <family val="1"/>
      <charset val="204"/>
    </font>
    <font>
      <sz val="8.5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205">
    <xf numFmtId="0" fontId="0" fillId="0" borderId="0" xfId="0"/>
    <xf numFmtId="49" fontId="0" fillId="0" borderId="0" xfId="0" applyNumberFormat="1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49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vertical="center" wrapText="1"/>
    </xf>
    <xf numFmtId="0" fontId="0" fillId="0" borderId="0" xfId="0" applyAlignment="1"/>
    <xf numFmtId="49" fontId="13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vertical="center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 indent="1"/>
    </xf>
    <xf numFmtId="0" fontId="15" fillId="0" borderId="1" xfId="0" applyFont="1" applyBorder="1" applyAlignment="1">
      <alignment vertical="center"/>
    </xf>
    <xf numFmtId="49" fontId="0" fillId="0" borderId="0" xfId="0" applyNumberFormat="1" applyBorder="1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0" fillId="0" borderId="0" xfId="0" applyFont="1" applyBorder="1"/>
    <xf numFmtId="0" fontId="18" fillId="0" borderId="0" xfId="0" applyFont="1" applyBorder="1"/>
    <xf numFmtId="0" fontId="6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center"/>
    </xf>
    <xf numFmtId="49" fontId="4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top"/>
    </xf>
    <xf numFmtId="2" fontId="13" fillId="0" borderId="1" xfId="0" applyNumberFormat="1" applyFont="1" applyBorder="1" applyAlignment="1">
      <alignment vertical="center"/>
    </xf>
    <xf numFmtId="0" fontId="21" fillId="0" borderId="1" xfId="0" applyFont="1" applyBorder="1" applyAlignment="1">
      <alignment wrapText="1"/>
    </xf>
    <xf numFmtId="0" fontId="18" fillId="0" borderId="1" xfId="0" applyFont="1" applyBorder="1"/>
    <xf numFmtId="0" fontId="21" fillId="0" borderId="1" xfId="0" applyFont="1" applyBorder="1"/>
    <xf numFmtId="49" fontId="4" fillId="0" borderId="2" xfId="0" applyNumberFormat="1" applyFont="1" applyBorder="1" applyAlignment="1">
      <alignment horizontal="center" vertical="center" wrapText="1"/>
    </xf>
    <xf numFmtId="0" fontId="20" fillId="0" borderId="0" xfId="0" applyFont="1"/>
    <xf numFmtId="0" fontId="0" fillId="0" borderId="1" xfId="0" applyBorder="1" applyAlignment="1"/>
    <xf numFmtId="0" fontId="2" fillId="0" borderId="0" xfId="0" applyFont="1" applyFill="1" applyBorder="1" applyAlignment="1">
      <alignment vertical="center" wrapText="1"/>
    </xf>
    <xf numFmtId="164" fontId="6" fillId="0" borderId="1" xfId="0" applyNumberFormat="1" applyFont="1" applyBorder="1" applyAlignment="1">
      <alignment vertical="center" wrapText="1"/>
    </xf>
    <xf numFmtId="164" fontId="6" fillId="0" borderId="1" xfId="0" applyNumberFormat="1" applyFont="1" applyBorder="1" applyAlignment="1">
      <alignment vertical="center"/>
    </xf>
    <xf numFmtId="164" fontId="15" fillId="0" borderId="1" xfId="0" applyNumberFormat="1" applyFont="1" applyBorder="1" applyAlignment="1">
      <alignment horizontal="center" vertical="center"/>
    </xf>
    <xf numFmtId="0" fontId="0" fillId="0" borderId="1" xfId="0" applyBorder="1" applyAlignment="1"/>
    <xf numFmtId="0" fontId="0" fillId="0" borderId="1" xfId="0" applyBorder="1" applyAlignment="1">
      <alignment horizontal="center" vertical="center"/>
    </xf>
    <xf numFmtId="0" fontId="22" fillId="0" borderId="0" xfId="0" applyFont="1"/>
    <xf numFmtId="0" fontId="21" fillId="0" borderId="0" xfId="0" applyFont="1" applyBorder="1" applyAlignment="1">
      <alignment vertical="center"/>
    </xf>
    <xf numFmtId="49" fontId="26" fillId="0" borderId="1" xfId="0" applyNumberFormat="1" applyFont="1" applyBorder="1" applyAlignment="1">
      <alignment horizontal="center" vertical="center"/>
    </xf>
    <xf numFmtId="49" fontId="27" fillId="0" borderId="1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" xfId="0" applyBorder="1" applyAlignment="1"/>
    <xf numFmtId="164" fontId="12" fillId="0" borderId="1" xfId="0" applyNumberFormat="1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6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49" fontId="26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2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>
      <alignment vertical="center"/>
    </xf>
    <xf numFmtId="4" fontId="12" fillId="0" borderId="1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4" fontId="21" fillId="0" borderId="1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vertical="center"/>
    </xf>
    <xf numFmtId="4" fontId="14" fillId="0" borderId="1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2" fillId="0" borderId="14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25" fillId="0" borderId="1" xfId="0" applyFont="1" applyBorder="1" applyAlignment="1">
      <alignment horizontal="left" vertical="center" wrapText="1"/>
    </xf>
    <xf numFmtId="49" fontId="28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left" wrapText="1"/>
    </xf>
    <xf numFmtId="49" fontId="3" fillId="0" borderId="0" xfId="0" applyNumberFormat="1" applyFont="1" applyBorder="1" applyAlignment="1">
      <alignment horizontal="left"/>
    </xf>
    <xf numFmtId="0" fontId="6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center" wrapText="1"/>
    </xf>
    <xf numFmtId="49" fontId="2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top" wrapText="1"/>
    </xf>
    <xf numFmtId="0" fontId="26" fillId="0" borderId="1" xfId="0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49" fontId="26" fillId="0" borderId="1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left" wrapText="1"/>
    </xf>
    <xf numFmtId="0" fontId="1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49" fontId="0" fillId="0" borderId="1" xfId="0" applyNumberFormat="1" applyBorder="1" applyAlignment="1"/>
    <xf numFmtId="0" fontId="0" fillId="0" borderId="1" xfId="0" applyBorder="1" applyAlignment="1"/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horizontal="left"/>
    </xf>
    <xf numFmtId="49" fontId="0" fillId="0" borderId="0" xfId="0" applyNumberForma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34"/>
  <sheetViews>
    <sheetView view="pageBreakPreview" topLeftCell="A220" zoomScaleNormal="100" zoomScaleSheetLayoutView="100" workbookViewId="0">
      <selection activeCell="R73" sqref="R73"/>
    </sheetView>
  </sheetViews>
  <sheetFormatPr defaultRowHeight="15" x14ac:dyDescent="0.25"/>
  <cols>
    <col min="1" max="1" width="6.42578125" style="15" customWidth="1"/>
    <col min="2" max="2" width="7.42578125" style="16" customWidth="1"/>
    <col min="3" max="3" width="8.140625" style="15" customWidth="1"/>
    <col min="4" max="4" width="7.7109375" style="16" customWidth="1"/>
    <col min="5" max="5" width="43.140625" style="16" customWidth="1"/>
    <col min="6" max="6" width="20.28515625" style="16" customWidth="1"/>
    <col min="7" max="7" width="5.5703125" style="16" customWidth="1"/>
    <col min="8" max="9" width="4" style="15" customWidth="1"/>
    <col min="10" max="10" width="11.140625" style="15" customWidth="1"/>
    <col min="11" max="11" width="9.140625" style="16"/>
    <col min="12" max="12" width="11.5703125" style="16" customWidth="1"/>
    <col min="13" max="13" width="11.140625" style="16" customWidth="1"/>
    <col min="14" max="14" width="10.5703125" style="16" customWidth="1"/>
    <col min="15" max="15" width="9.85546875" style="16" customWidth="1"/>
  </cols>
  <sheetData>
    <row r="1" spans="1:16" ht="48.75" customHeight="1" x14ac:dyDescent="0.25">
      <c r="A1" s="126" t="s">
        <v>381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</row>
    <row r="2" spans="1:16" ht="70.5" customHeight="1" x14ac:dyDescent="0.25">
      <c r="A2" s="120" t="s">
        <v>0</v>
      </c>
      <c r="B2" s="120"/>
      <c r="C2" s="120"/>
      <c r="D2" s="120"/>
      <c r="E2" s="120" t="s">
        <v>1</v>
      </c>
      <c r="F2" s="120" t="s">
        <v>2</v>
      </c>
      <c r="G2" s="120" t="s">
        <v>3</v>
      </c>
      <c r="H2" s="120"/>
      <c r="I2" s="120"/>
      <c r="J2" s="120"/>
      <c r="K2" s="120"/>
      <c r="L2" s="120" t="s">
        <v>4</v>
      </c>
      <c r="M2" s="120"/>
      <c r="N2" s="120"/>
      <c r="O2" s="120" t="s">
        <v>258</v>
      </c>
    </row>
    <row r="3" spans="1:16" ht="56.25" x14ac:dyDescent="0.25">
      <c r="A3" s="2" t="s">
        <v>5</v>
      </c>
      <c r="B3" s="89" t="s">
        <v>6</v>
      </c>
      <c r="C3" s="2" t="s">
        <v>7</v>
      </c>
      <c r="D3" s="89" t="s">
        <v>8</v>
      </c>
      <c r="E3" s="120"/>
      <c r="F3" s="120"/>
      <c r="G3" s="89" t="s">
        <v>9</v>
      </c>
      <c r="H3" s="2" t="s">
        <v>10</v>
      </c>
      <c r="I3" s="2" t="s">
        <v>11</v>
      </c>
      <c r="J3" s="2" t="s">
        <v>12</v>
      </c>
      <c r="K3" s="89" t="s">
        <v>13</v>
      </c>
      <c r="L3" s="89" t="s">
        <v>255</v>
      </c>
      <c r="M3" s="89" t="s">
        <v>256</v>
      </c>
      <c r="N3" s="3" t="s">
        <v>257</v>
      </c>
      <c r="O3" s="120"/>
    </row>
    <row r="4" spans="1:16" x14ac:dyDescent="0.25">
      <c r="A4" s="124" t="s">
        <v>28</v>
      </c>
      <c r="B4" s="129"/>
      <c r="C4" s="124"/>
      <c r="D4" s="129"/>
      <c r="E4" s="132" t="s">
        <v>345</v>
      </c>
      <c r="F4" s="81" t="s">
        <v>14</v>
      </c>
      <c r="G4" s="85"/>
      <c r="H4" s="86"/>
      <c r="I4" s="86"/>
      <c r="J4" s="86"/>
      <c r="K4" s="85"/>
      <c r="L4" s="91">
        <v>86098.1</v>
      </c>
      <c r="M4" s="91">
        <v>102723.2</v>
      </c>
      <c r="N4" s="91">
        <v>102534.3</v>
      </c>
      <c r="O4" s="69">
        <f>ROUND(N4/M4*100,1)</f>
        <v>99.8</v>
      </c>
    </row>
    <row r="5" spans="1:16" ht="35.25" customHeight="1" x14ac:dyDescent="0.25">
      <c r="A5" s="124"/>
      <c r="B5" s="129"/>
      <c r="C5" s="124"/>
      <c r="D5" s="129"/>
      <c r="E5" s="132"/>
      <c r="F5" s="81" t="s">
        <v>15</v>
      </c>
      <c r="G5" s="85">
        <v>211</v>
      </c>
      <c r="H5" s="86"/>
      <c r="I5" s="86"/>
      <c r="J5" s="86"/>
      <c r="K5" s="85"/>
      <c r="L5" s="91">
        <f>L6+L84+L229</f>
        <v>86098.1</v>
      </c>
      <c r="M5" s="91">
        <f>M6+M84+M229</f>
        <v>102723.20000000001</v>
      </c>
      <c r="N5" s="91">
        <f>N6+N84+N229</f>
        <v>102534.29999999999</v>
      </c>
      <c r="O5" s="69">
        <f>ROUND(N5/M5*100,1)</f>
        <v>99.8</v>
      </c>
    </row>
    <row r="6" spans="1:16" ht="16.5" customHeight="1" x14ac:dyDescent="0.25">
      <c r="A6" s="124" t="s">
        <v>28</v>
      </c>
      <c r="B6" s="129">
        <v>1</v>
      </c>
      <c r="C6" s="124"/>
      <c r="D6" s="129"/>
      <c r="E6" s="132" t="s">
        <v>16</v>
      </c>
      <c r="F6" s="81" t="s">
        <v>14</v>
      </c>
      <c r="G6" s="85"/>
      <c r="H6" s="86"/>
      <c r="I6" s="86"/>
      <c r="J6" s="86"/>
      <c r="K6" s="85"/>
      <c r="L6" s="91">
        <v>15537</v>
      </c>
      <c r="M6" s="91">
        <v>18109.900000000001</v>
      </c>
      <c r="N6" s="91">
        <v>18106.599999999999</v>
      </c>
      <c r="O6" s="69">
        <f t="shared" ref="O6:O57" si="0">ROUND(N6/M6*100,1)</f>
        <v>100</v>
      </c>
    </row>
    <row r="7" spans="1:16" ht="32.25" customHeight="1" x14ac:dyDescent="0.25">
      <c r="A7" s="124"/>
      <c r="B7" s="129"/>
      <c r="C7" s="124"/>
      <c r="D7" s="129"/>
      <c r="E7" s="132"/>
      <c r="F7" s="81" t="s">
        <v>15</v>
      </c>
      <c r="G7" s="83">
        <v>211</v>
      </c>
      <c r="H7" s="82"/>
      <c r="I7" s="82"/>
      <c r="J7" s="82"/>
      <c r="K7" s="83"/>
      <c r="L7" s="92">
        <f>L8+L60+L65+L66+L78+L81</f>
        <v>15537</v>
      </c>
      <c r="M7" s="92">
        <f t="shared" ref="M7:N7" si="1">M8+M60+M65+M66+M78+M81</f>
        <v>18109.899999999998</v>
      </c>
      <c r="N7" s="92">
        <f t="shared" si="1"/>
        <v>18106.599999999999</v>
      </c>
      <c r="O7" s="69">
        <f>ROUND(N7/M7*100,1)</f>
        <v>100</v>
      </c>
    </row>
    <row r="8" spans="1:16" ht="44.25" customHeight="1" x14ac:dyDescent="0.25">
      <c r="A8" s="87" t="s">
        <v>28</v>
      </c>
      <c r="B8" s="79">
        <v>1</v>
      </c>
      <c r="C8" s="87" t="s">
        <v>29</v>
      </c>
      <c r="D8" s="79"/>
      <c r="E8" s="80" t="s">
        <v>54</v>
      </c>
      <c r="F8" s="81" t="s">
        <v>15</v>
      </c>
      <c r="G8" s="83">
        <v>211</v>
      </c>
      <c r="H8" s="82" t="s">
        <v>17</v>
      </c>
      <c r="I8" s="82" t="s">
        <v>18</v>
      </c>
      <c r="J8" s="5" t="s">
        <v>138</v>
      </c>
      <c r="K8" s="6"/>
      <c r="L8" s="93">
        <f>L9+L10+L11+L12+L13+L58+L59</f>
        <v>15479</v>
      </c>
      <c r="M8" s="93">
        <f t="shared" ref="M8:N8" si="2">M9+M10+M11+M12+M13+M58+M59</f>
        <v>17991.099999999999</v>
      </c>
      <c r="N8" s="93">
        <f t="shared" si="2"/>
        <v>17991.099999999999</v>
      </c>
      <c r="O8" s="84">
        <f>ROUND(N8/M8*100,1)</f>
        <v>100</v>
      </c>
      <c r="P8" s="100"/>
    </row>
    <row r="9" spans="1:16" ht="18" customHeight="1" x14ac:dyDescent="0.25">
      <c r="A9" s="117" t="s">
        <v>28</v>
      </c>
      <c r="B9" s="118">
        <v>1</v>
      </c>
      <c r="C9" s="117" t="s">
        <v>29</v>
      </c>
      <c r="D9" s="118">
        <v>1</v>
      </c>
      <c r="E9" s="132" t="s">
        <v>54</v>
      </c>
      <c r="F9" s="115" t="s">
        <v>15</v>
      </c>
      <c r="G9" s="129">
        <v>211</v>
      </c>
      <c r="H9" s="124" t="s">
        <v>17</v>
      </c>
      <c r="I9" s="124" t="s">
        <v>18</v>
      </c>
      <c r="J9" s="32" t="s">
        <v>56</v>
      </c>
      <c r="K9" s="85">
        <v>611</v>
      </c>
      <c r="L9" s="94">
        <v>15479</v>
      </c>
      <c r="M9" s="94">
        <v>17991.099999999999</v>
      </c>
      <c r="N9" s="94">
        <v>17991.099999999999</v>
      </c>
      <c r="O9" s="69">
        <f t="shared" si="0"/>
        <v>100</v>
      </c>
      <c r="P9" s="16"/>
    </row>
    <row r="10" spans="1:16" ht="15" customHeight="1" x14ac:dyDescent="0.25">
      <c r="A10" s="117"/>
      <c r="B10" s="118"/>
      <c r="C10" s="117"/>
      <c r="D10" s="118"/>
      <c r="E10" s="132"/>
      <c r="F10" s="115"/>
      <c r="G10" s="129"/>
      <c r="H10" s="124"/>
      <c r="I10" s="124"/>
      <c r="J10" s="32" t="s">
        <v>330</v>
      </c>
      <c r="K10" s="85">
        <v>611</v>
      </c>
      <c r="L10" s="94">
        <v>0</v>
      </c>
      <c r="M10" s="94"/>
      <c r="N10" s="94"/>
      <c r="O10" s="69">
        <v>0</v>
      </c>
      <c r="P10" s="16"/>
    </row>
    <row r="11" spans="1:16" ht="15.75" customHeight="1" x14ac:dyDescent="0.25">
      <c r="A11" s="123"/>
      <c r="B11" s="123"/>
      <c r="C11" s="123"/>
      <c r="D11" s="123"/>
      <c r="E11" s="133"/>
      <c r="F11" s="133"/>
      <c r="G11" s="146"/>
      <c r="H11" s="146"/>
      <c r="I11" s="146"/>
      <c r="J11" s="32" t="s">
        <v>300</v>
      </c>
      <c r="K11" s="85">
        <v>611</v>
      </c>
      <c r="L11" s="94"/>
      <c r="M11" s="94">
        <v>0</v>
      </c>
      <c r="N11" s="94">
        <v>0</v>
      </c>
      <c r="O11" s="69">
        <v>0</v>
      </c>
      <c r="P11" s="16"/>
    </row>
    <row r="12" spans="1:16" ht="28.5" customHeight="1" x14ac:dyDescent="0.25">
      <c r="A12" s="117" t="s">
        <v>28</v>
      </c>
      <c r="B12" s="118">
        <v>1</v>
      </c>
      <c r="C12" s="117" t="s">
        <v>29</v>
      </c>
      <c r="D12" s="118">
        <v>3</v>
      </c>
      <c r="E12" s="119" t="s">
        <v>146</v>
      </c>
      <c r="F12" s="115" t="s">
        <v>15</v>
      </c>
      <c r="G12" s="111">
        <v>211</v>
      </c>
      <c r="H12" s="116" t="s">
        <v>17</v>
      </c>
      <c r="I12" s="116" t="s">
        <v>18</v>
      </c>
      <c r="J12" s="116" t="s">
        <v>147</v>
      </c>
      <c r="K12" s="83">
        <v>611</v>
      </c>
      <c r="L12" s="93">
        <v>0</v>
      </c>
      <c r="M12" s="93">
        <v>0</v>
      </c>
      <c r="N12" s="93">
        <v>0</v>
      </c>
      <c r="O12" s="69">
        <v>0</v>
      </c>
      <c r="P12" s="16"/>
    </row>
    <row r="13" spans="1:16" ht="16.5" customHeight="1" x14ac:dyDescent="0.25">
      <c r="A13" s="117"/>
      <c r="B13" s="118"/>
      <c r="C13" s="117"/>
      <c r="D13" s="118"/>
      <c r="E13" s="119"/>
      <c r="F13" s="115"/>
      <c r="G13" s="111"/>
      <c r="H13" s="116"/>
      <c r="I13" s="116"/>
      <c r="J13" s="116"/>
      <c r="K13" s="83">
        <v>612</v>
      </c>
      <c r="L13" s="93">
        <v>0</v>
      </c>
      <c r="M13" s="93">
        <v>0</v>
      </c>
      <c r="N13" s="93">
        <v>0</v>
      </c>
      <c r="O13" s="69">
        <v>0</v>
      </c>
      <c r="P13" s="16"/>
    </row>
    <row r="14" spans="1:16" ht="60" hidden="1" customHeight="1" x14ac:dyDescent="0.25">
      <c r="A14" s="87" t="s">
        <v>28</v>
      </c>
      <c r="B14" s="79">
        <v>1</v>
      </c>
      <c r="C14" s="87" t="s">
        <v>33</v>
      </c>
      <c r="D14" s="79"/>
      <c r="E14" s="80" t="s">
        <v>58</v>
      </c>
      <c r="F14" s="81" t="s">
        <v>15</v>
      </c>
      <c r="G14" s="83">
        <v>211</v>
      </c>
      <c r="H14" s="82" t="s">
        <v>17</v>
      </c>
      <c r="I14" s="82" t="s">
        <v>18</v>
      </c>
      <c r="J14" s="5" t="s">
        <v>259</v>
      </c>
      <c r="K14" s="6"/>
      <c r="L14" s="93">
        <v>0</v>
      </c>
      <c r="M14" s="93">
        <v>0</v>
      </c>
      <c r="N14" s="93">
        <v>0</v>
      </c>
      <c r="O14" s="69" t="e">
        <f t="shared" si="0"/>
        <v>#DIV/0!</v>
      </c>
      <c r="P14" s="16"/>
    </row>
    <row r="15" spans="1:16" ht="62.25" hidden="1" customHeight="1" x14ac:dyDescent="0.25">
      <c r="A15" s="87" t="s">
        <v>28</v>
      </c>
      <c r="B15" s="79">
        <v>1</v>
      </c>
      <c r="C15" s="87" t="s">
        <v>33</v>
      </c>
      <c r="D15" s="79">
        <v>1</v>
      </c>
      <c r="E15" s="80" t="s">
        <v>58</v>
      </c>
      <c r="F15" s="81" t="s">
        <v>15</v>
      </c>
      <c r="G15" s="83">
        <v>211</v>
      </c>
      <c r="H15" s="82" t="s">
        <v>17</v>
      </c>
      <c r="I15" s="82" t="s">
        <v>18</v>
      </c>
      <c r="J15" s="5" t="s">
        <v>55</v>
      </c>
      <c r="K15" s="6">
        <v>611</v>
      </c>
      <c r="L15" s="93">
        <v>0</v>
      </c>
      <c r="M15" s="93">
        <v>0</v>
      </c>
      <c r="N15" s="93">
        <v>0</v>
      </c>
      <c r="O15" s="69" t="e">
        <f t="shared" si="0"/>
        <v>#DIV/0!</v>
      </c>
      <c r="P15" s="16"/>
    </row>
    <row r="16" spans="1:16" ht="28.5" hidden="1" customHeight="1" x14ac:dyDescent="0.25">
      <c r="A16" s="117" t="s">
        <v>28</v>
      </c>
      <c r="B16" s="118">
        <v>1</v>
      </c>
      <c r="C16" s="117" t="s">
        <v>33</v>
      </c>
      <c r="D16" s="118">
        <v>2</v>
      </c>
      <c r="E16" s="119" t="s">
        <v>148</v>
      </c>
      <c r="F16" s="115" t="s">
        <v>15</v>
      </c>
      <c r="G16" s="111">
        <v>211</v>
      </c>
      <c r="H16" s="116" t="s">
        <v>17</v>
      </c>
      <c r="I16" s="116" t="s">
        <v>18</v>
      </c>
      <c r="J16" s="116" t="s">
        <v>149</v>
      </c>
      <c r="K16" s="6">
        <v>611</v>
      </c>
      <c r="L16" s="93">
        <v>0</v>
      </c>
      <c r="M16" s="93">
        <v>0</v>
      </c>
      <c r="N16" s="93">
        <v>0</v>
      </c>
      <c r="O16" s="69" t="e">
        <f t="shared" si="0"/>
        <v>#DIV/0!</v>
      </c>
      <c r="P16" s="16"/>
    </row>
    <row r="17" spans="1:16" ht="48.75" hidden="1" customHeight="1" x14ac:dyDescent="0.25">
      <c r="A17" s="117"/>
      <c r="B17" s="118"/>
      <c r="C17" s="117"/>
      <c r="D17" s="118"/>
      <c r="E17" s="119"/>
      <c r="F17" s="115"/>
      <c r="G17" s="111"/>
      <c r="H17" s="116"/>
      <c r="I17" s="116"/>
      <c r="J17" s="116"/>
      <c r="K17" s="6">
        <v>612</v>
      </c>
      <c r="L17" s="93">
        <v>0</v>
      </c>
      <c r="M17" s="93">
        <v>0</v>
      </c>
      <c r="N17" s="93">
        <v>0</v>
      </c>
      <c r="O17" s="69" t="e">
        <f t="shared" si="0"/>
        <v>#DIV/0!</v>
      </c>
      <c r="P17" s="16"/>
    </row>
    <row r="18" spans="1:16" ht="60" hidden="1" customHeight="1" x14ac:dyDescent="0.25">
      <c r="A18" s="87" t="s">
        <v>28</v>
      </c>
      <c r="B18" s="79">
        <v>1</v>
      </c>
      <c r="C18" s="87" t="s">
        <v>28</v>
      </c>
      <c r="D18" s="79"/>
      <c r="E18" s="80" t="s">
        <v>59</v>
      </c>
      <c r="F18" s="81" t="s">
        <v>15</v>
      </c>
      <c r="G18" s="83">
        <v>211</v>
      </c>
      <c r="H18" s="82" t="s">
        <v>17</v>
      </c>
      <c r="I18" s="82" t="s">
        <v>18</v>
      </c>
      <c r="J18" s="5" t="s">
        <v>260</v>
      </c>
      <c r="K18" s="6"/>
      <c r="L18" s="93">
        <v>0</v>
      </c>
      <c r="M18" s="93">
        <v>0</v>
      </c>
      <c r="N18" s="93">
        <v>0</v>
      </c>
      <c r="O18" s="69" t="e">
        <f t="shared" si="0"/>
        <v>#DIV/0!</v>
      </c>
      <c r="P18" s="16"/>
    </row>
    <row r="19" spans="1:16" ht="62.25" hidden="1" customHeight="1" x14ac:dyDescent="0.25">
      <c r="A19" s="87" t="s">
        <v>28</v>
      </c>
      <c r="B19" s="79">
        <v>1</v>
      </c>
      <c r="C19" s="87" t="s">
        <v>28</v>
      </c>
      <c r="D19" s="79">
        <v>1</v>
      </c>
      <c r="E19" s="80" t="s">
        <v>59</v>
      </c>
      <c r="F19" s="81" t="s">
        <v>15</v>
      </c>
      <c r="G19" s="83">
        <v>211</v>
      </c>
      <c r="H19" s="82" t="s">
        <v>17</v>
      </c>
      <c r="I19" s="82" t="s">
        <v>18</v>
      </c>
      <c r="J19" s="5" t="s">
        <v>57</v>
      </c>
      <c r="K19" s="6">
        <v>611</v>
      </c>
      <c r="L19" s="93">
        <v>0</v>
      </c>
      <c r="M19" s="93">
        <v>0</v>
      </c>
      <c r="N19" s="93">
        <v>0</v>
      </c>
      <c r="O19" s="69" t="e">
        <f t="shared" si="0"/>
        <v>#DIV/0!</v>
      </c>
      <c r="P19" s="16"/>
    </row>
    <row r="20" spans="1:16" ht="28.5" hidden="1" customHeight="1" x14ac:dyDescent="0.25">
      <c r="A20" s="117" t="s">
        <v>28</v>
      </c>
      <c r="B20" s="118">
        <v>1</v>
      </c>
      <c r="C20" s="117" t="s">
        <v>28</v>
      </c>
      <c r="D20" s="118">
        <v>2</v>
      </c>
      <c r="E20" s="119" t="s">
        <v>150</v>
      </c>
      <c r="F20" s="115" t="s">
        <v>15</v>
      </c>
      <c r="G20" s="111">
        <v>211</v>
      </c>
      <c r="H20" s="116" t="s">
        <v>17</v>
      </c>
      <c r="I20" s="116" t="s">
        <v>18</v>
      </c>
      <c r="J20" s="116" t="s">
        <v>149</v>
      </c>
      <c r="K20" s="6">
        <v>611</v>
      </c>
      <c r="L20" s="93">
        <v>0</v>
      </c>
      <c r="M20" s="93">
        <v>0</v>
      </c>
      <c r="N20" s="93">
        <v>0</v>
      </c>
      <c r="O20" s="69" t="e">
        <f t="shared" si="0"/>
        <v>#DIV/0!</v>
      </c>
      <c r="P20" s="16"/>
    </row>
    <row r="21" spans="1:16" ht="48.75" hidden="1" customHeight="1" x14ac:dyDescent="0.25">
      <c r="A21" s="117"/>
      <c r="B21" s="118"/>
      <c r="C21" s="117"/>
      <c r="D21" s="118"/>
      <c r="E21" s="119"/>
      <c r="F21" s="115"/>
      <c r="G21" s="111"/>
      <c r="H21" s="116"/>
      <c r="I21" s="116"/>
      <c r="J21" s="116"/>
      <c r="K21" s="6">
        <v>612</v>
      </c>
      <c r="L21" s="93">
        <v>0</v>
      </c>
      <c r="M21" s="93">
        <v>0</v>
      </c>
      <c r="N21" s="93">
        <v>0</v>
      </c>
      <c r="O21" s="69" t="e">
        <f t="shared" si="0"/>
        <v>#DIV/0!</v>
      </c>
      <c r="P21" s="16"/>
    </row>
    <row r="22" spans="1:16" ht="60" hidden="1" customHeight="1" x14ac:dyDescent="0.25">
      <c r="A22" s="87" t="s">
        <v>28</v>
      </c>
      <c r="B22" s="79">
        <v>1</v>
      </c>
      <c r="C22" s="87" t="s">
        <v>30</v>
      </c>
      <c r="D22" s="79"/>
      <c r="E22" s="80" t="s">
        <v>60</v>
      </c>
      <c r="F22" s="81" t="s">
        <v>15</v>
      </c>
      <c r="G22" s="83">
        <v>211</v>
      </c>
      <c r="H22" s="82" t="s">
        <v>17</v>
      </c>
      <c r="I22" s="82" t="s">
        <v>18</v>
      </c>
      <c r="J22" s="5" t="s">
        <v>261</v>
      </c>
      <c r="K22" s="6"/>
      <c r="L22" s="93">
        <v>0</v>
      </c>
      <c r="M22" s="93">
        <v>0</v>
      </c>
      <c r="N22" s="93">
        <v>0</v>
      </c>
      <c r="O22" s="69" t="e">
        <f t="shared" si="0"/>
        <v>#DIV/0!</v>
      </c>
      <c r="P22" s="16"/>
    </row>
    <row r="23" spans="1:16" ht="62.25" hidden="1" customHeight="1" x14ac:dyDescent="0.25">
      <c r="A23" s="87" t="s">
        <v>28</v>
      </c>
      <c r="B23" s="79">
        <v>1</v>
      </c>
      <c r="C23" s="87" t="s">
        <v>30</v>
      </c>
      <c r="D23" s="79">
        <v>1</v>
      </c>
      <c r="E23" s="80" t="s">
        <v>60</v>
      </c>
      <c r="F23" s="81" t="s">
        <v>15</v>
      </c>
      <c r="G23" s="83">
        <v>211</v>
      </c>
      <c r="H23" s="82" t="s">
        <v>17</v>
      </c>
      <c r="I23" s="82" t="s">
        <v>18</v>
      </c>
      <c r="J23" s="5" t="s">
        <v>61</v>
      </c>
      <c r="K23" s="6">
        <v>611</v>
      </c>
      <c r="L23" s="93">
        <v>0</v>
      </c>
      <c r="M23" s="93">
        <v>0</v>
      </c>
      <c r="N23" s="93">
        <v>0</v>
      </c>
      <c r="O23" s="69" t="e">
        <f t="shared" si="0"/>
        <v>#DIV/0!</v>
      </c>
      <c r="P23" s="16"/>
    </row>
    <row r="24" spans="1:16" ht="28.5" hidden="1" customHeight="1" x14ac:dyDescent="0.25">
      <c r="A24" s="117" t="s">
        <v>28</v>
      </c>
      <c r="B24" s="118">
        <v>1</v>
      </c>
      <c r="C24" s="117" t="s">
        <v>30</v>
      </c>
      <c r="D24" s="118">
        <v>2</v>
      </c>
      <c r="E24" s="119" t="s">
        <v>151</v>
      </c>
      <c r="F24" s="115" t="s">
        <v>15</v>
      </c>
      <c r="G24" s="111">
        <v>211</v>
      </c>
      <c r="H24" s="116" t="s">
        <v>17</v>
      </c>
      <c r="I24" s="116" t="s">
        <v>18</v>
      </c>
      <c r="J24" s="116" t="s">
        <v>152</v>
      </c>
      <c r="K24" s="6">
        <v>611</v>
      </c>
      <c r="L24" s="93">
        <v>0</v>
      </c>
      <c r="M24" s="93">
        <v>0</v>
      </c>
      <c r="N24" s="93">
        <v>0</v>
      </c>
      <c r="O24" s="69" t="e">
        <f t="shared" si="0"/>
        <v>#DIV/0!</v>
      </c>
      <c r="P24" s="16"/>
    </row>
    <row r="25" spans="1:16" ht="48.75" hidden="1" customHeight="1" x14ac:dyDescent="0.25">
      <c r="A25" s="117"/>
      <c r="B25" s="118"/>
      <c r="C25" s="117"/>
      <c r="D25" s="118"/>
      <c r="E25" s="119"/>
      <c r="F25" s="115"/>
      <c r="G25" s="111"/>
      <c r="H25" s="116"/>
      <c r="I25" s="116"/>
      <c r="J25" s="116"/>
      <c r="K25" s="6">
        <v>612</v>
      </c>
      <c r="L25" s="93">
        <v>0</v>
      </c>
      <c r="M25" s="93">
        <v>0</v>
      </c>
      <c r="N25" s="93">
        <v>0</v>
      </c>
      <c r="O25" s="69" t="e">
        <f t="shared" si="0"/>
        <v>#DIV/0!</v>
      </c>
      <c r="P25" s="16"/>
    </row>
    <row r="26" spans="1:16" ht="60" hidden="1" customHeight="1" x14ac:dyDescent="0.25">
      <c r="A26" s="87" t="s">
        <v>28</v>
      </c>
      <c r="B26" s="79">
        <v>1</v>
      </c>
      <c r="C26" s="87" t="s">
        <v>31</v>
      </c>
      <c r="D26" s="79"/>
      <c r="E26" s="80" t="s">
        <v>62</v>
      </c>
      <c r="F26" s="81" t="s">
        <v>15</v>
      </c>
      <c r="G26" s="83">
        <v>211</v>
      </c>
      <c r="H26" s="82" t="s">
        <v>17</v>
      </c>
      <c r="I26" s="82" t="s">
        <v>18</v>
      </c>
      <c r="J26" s="5" t="s">
        <v>262</v>
      </c>
      <c r="K26" s="6"/>
      <c r="L26" s="93">
        <v>0</v>
      </c>
      <c r="M26" s="93">
        <v>0</v>
      </c>
      <c r="N26" s="93">
        <v>0</v>
      </c>
      <c r="O26" s="69" t="e">
        <f t="shared" si="0"/>
        <v>#DIV/0!</v>
      </c>
      <c r="P26" s="16"/>
    </row>
    <row r="27" spans="1:16" ht="62.25" hidden="1" customHeight="1" x14ac:dyDescent="0.25">
      <c r="A27" s="87" t="s">
        <v>28</v>
      </c>
      <c r="B27" s="79">
        <v>1</v>
      </c>
      <c r="C27" s="87" t="s">
        <v>31</v>
      </c>
      <c r="D27" s="79">
        <v>1</v>
      </c>
      <c r="E27" s="80" t="s">
        <v>62</v>
      </c>
      <c r="F27" s="81" t="s">
        <v>15</v>
      </c>
      <c r="G27" s="83">
        <v>211</v>
      </c>
      <c r="H27" s="82" t="s">
        <v>17</v>
      </c>
      <c r="I27" s="82" t="s">
        <v>18</v>
      </c>
      <c r="J27" s="5" t="s">
        <v>63</v>
      </c>
      <c r="K27" s="6">
        <v>611</v>
      </c>
      <c r="L27" s="93">
        <v>0</v>
      </c>
      <c r="M27" s="93">
        <v>0</v>
      </c>
      <c r="N27" s="93">
        <v>0</v>
      </c>
      <c r="O27" s="69" t="e">
        <f t="shared" si="0"/>
        <v>#DIV/0!</v>
      </c>
      <c r="P27" s="16"/>
    </row>
    <row r="28" spans="1:16" ht="28.5" hidden="1" customHeight="1" x14ac:dyDescent="0.25">
      <c r="A28" s="117" t="s">
        <v>28</v>
      </c>
      <c r="B28" s="118">
        <v>1</v>
      </c>
      <c r="C28" s="117" t="s">
        <v>31</v>
      </c>
      <c r="D28" s="118">
        <v>2</v>
      </c>
      <c r="E28" s="119" t="s">
        <v>153</v>
      </c>
      <c r="F28" s="115" t="s">
        <v>15</v>
      </c>
      <c r="G28" s="111">
        <v>211</v>
      </c>
      <c r="H28" s="116" t="s">
        <v>17</v>
      </c>
      <c r="I28" s="116" t="s">
        <v>18</v>
      </c>
      <c r="J28" s="116" t="s">
        <v>154</v>
      </c>
      <c r="K28" s="6">
        <v>611</v>
      </c>
      <c r="L28" s="93">
        <v>0</v>
      </c>
      <c r="M28" s="93">
        <v>0</v>
      </c>
      <c r="N28" s="93">
        <v>0</v>
      </c>
      <c r="O28" s="69" t="e">
        <f t="shared" si="0"/>
        <v>#DIV/0!</v>
      </c>
      <c r="P28" s="16"/>
    </row>
    <row r="29" spans="1:16" ht="48.75" hidden="1" customHeight="1" x14ac:dyDescent="0.25">
      <c r="A29" s="117"/>
      <c r="B29" s="118"/>
      <c r="C29" s="117"/>
      <c r="D29" s="118"/>
      <c r="E29" s="119"/>
      <c r="F29" s="115"/>
      <c r="G29" s="111"/>
      <c r="H29" s="116"/>
      <c r="I29" s="116"/>
      <c r="J29" s="116"/>
      <c r="K29" s="6">
        <v>612</v>
      </c>
      <c r="L29" s="93">
        <v>0</v>
      </c>
      <c r="M29" s="93">
        <v>0</v>
      </c>
      <c r="N29" s="93">
        <v>0</v>
      </c>
      <c r="O29" s="69" t="e">
        <f t="shared" si="0"/>
        <v>#DIV/0!</v>
      </c>
      <c r="P29" s="16"/>
    </row>
    <row r="30" spans="1:16" ht="60" hidden="1" customHeight="1" x14ac:dyDescent="0.25">
      <c r="A30" s="87" t="s">
        <v>28</v>
      </c>
      <c r="B30" s="79">
        <v>1</v>
      </c>
      <c r="C30" s="87" t="s">
        <v>34</v>
      </c>
      <c r="D30" s="79"/>
      <c r="E30" s="80" t="s">
        <v>64</v>
      </c>
      <c r="F30" s="81" t="s">
        <v>15</v>
      </c>
      <c r="G30" s="83">
        <v>211</v>
      </c>
      <c r="H30" s="82" t="s">
        <v>17</v>
      </c>
      <c r="I30" s="82" t="s">
        <v>18</v>
      </c>
      <c r="J30" s="5" t="s">
        <v>263</v>
      </c>
      <c r="K30" s="6"/>
      <c r="L30" s="93">
        <v>0</v>
      </c>
      <c r="M30" s="93">
        <v>0</v>
      </c>
      <c r="N30" s="93">
        <v>0</v>
      </c>
      <c r="O30" s="69" t="e">
        <f t="shared" si="0"/>
        <v>#DIV/0!</v>
      </c>
      <c r="P30" s="16"/>
    </row>
    <row r="31" spans="1:16" ht="62.25" hidden="1" customHeight="1" x14ac:dyDescent="0.25">
      <c r="A31" s="87" t="s">
        <v>28</v>
      </c>
      <c r="B31" s="79">
        <v>1</v>
      </c>
      <c r="C31" s="87" t="s">
        <v>34</v>
      </c>
      <c r="D31" s="79">
        <v>1</v>
      </c>
      <c r="E31" s="80" t="s">
        <v>64</v>
      </c>
      <c r="F31" s="81" t="s">
        <v>15</v>
      </c>
      <c r="G31" s="83">
        <v>211</v>
      </c>
      <c r="H31" s="82" t="s">
        <v>17</v>
      </c>
      <c r="I31" s="82" t="s">
        <v>18</v>
      </c>
      <c r="J31" s="5" t="s">
        <v>65</v>
      </c>
      <c r="K31" s="6">
        <v>611</v>
      </c>
      <c r="L31" s="93">
        <v>0</v>
      </c>
      <c r="M31" s="93">
        <v>0</v>
      </c>
      <c r="N31" s="93">
        <v>0</v>
      </c>
      <c r="O31" s="69" t="e">
        <f t="shared" si="0"/>
        <v>#DIV/0!</v>
      </c>
      <c r="P31" s="16"/>
    </row>
    <row r="32" spans="1:16" ht="28.5" hidden="1" customHeight="1" x14ac:dyDescent="0.25">
      <c r="A32" s="117" t="s">
        <v>28</v>
      </c>
      <c r="B32" s="118">
        <v>1</v>
      </c>
      <c r="C32" s="117" t="s">
        <v>34</v>
      </c>
      <c r="D32" s="118">
        <v>2</v>
      </c>
      <c r="E32" s="119" t="s">
        <v>155</v>
      </c>
      <c r="F32" s="115" t="s">
        <v>15</v>
      </c>
      <c r="G32" s="111">
        <v>211</v>
      </c>
      <c r="H32" s="116" t="s">
        <v>17</v>
      </c>
      <c r="I32" s="116" t="s">
        <v>18</v>
      </c>
      <c r="J32" s="116" t="s">
        <v>156</v>
      </c>
      <c r="K32" s="6">
        <v>611</v>
      </c>
      <c r="L32" s="93">
        <v>0</v>
      </c>
      <c r="M32" s="93">
        <v>0</v>
      </c>
      <c r="N32" s="93">
        <v>0</v>
      </c>
      <c r="O32" s="69" t="e">
        <f t="shared" si="0"/>
        <v>#DIV/0!</v>
      </c>
      <c r="P32" s="16"/>
    </row>
    <row r="33" spans="1:16" ht="48.75" hidden="1" customHeight="1" x14ac:dyDescent="0.25">
      <c r="A33" s="117"/>
      <c r="B33" s="118"/>
      <c r="C33" s="117"/>
      <c r="D33" s="118"/>
      <c r="E33" s="119"/>
      <c r="F33" s="115"/>
      <c r="G33" s="111"/>
      <c r="H33" s="116"/>
      <c r="I33" s="116"/>
      <c r="J33" s="116"/>
      <c r="K33" s="6">
        <v>612</v>
      </c>
      <c r="L33" s="93">
        <v>0</v>
      </c>
      <c r="M33" s="93">
        <v>0</v>
      </c>
      <c r="N33" s="93">
        <v>0</v>
      </c>
      <c r="O33" s="69" t="e">
        <f t="shared" si="0"/>
        <v>#DIV/0!</v>
      </c>
      <c r="P33" s="16"/>
    </row>
    <row r="34" spans="1:16" ht="60" hidden="1" customHeight="1" x14ac:dyDescent="0.25">
      <c r="A34" s="87" t="s">
        <v>28</v>
      </c>
      <c r="B34" s="79">
        <v>1</v>
      </c>
      <c r="C34" s="87" t="s">
        <v>66</v>
      </c>
      <c r="D34" s="79"/>
      <c r="E34" s="80" t="s">
        <v>67</v>
      </c>
      <c r="F34" s="81" t="s">
        <v>15</v>
      </c>
      <c r="G34" s="83">
        <v>211</v>
      </c>
      <c r="H34" s="82" t="s">
        <v>17</v>
      </c>
      <c r="I34" s="82" t="s">
        <v>18</v>
      </c>
      <c r="J34" s="5" t="s">
        <v>264</v>
      </c>
      <c r="K34" s="6"/>
      <c r="L34" s="93">
        <v>0</v>
      </c>
      <c r="M34" s="93">
        <v>0</v>
      </c>
      <c r="N34" s="93">
        <v>0</v>
      </c>
      <c r="O34" s="69" t="e">
        <f t="shared" si="0"/>
        <v>#DIV/0!</v>
      </c>
      <c r="P34" s="16"/>
    </row>
    <row r="35" spans="1:16" ht="62.25" hidden="1" customHeight="1" x14ac:dyDescent="0.25">
      <c r="A35" s="87" t="s">
        <v>28</v>
      </c>
      <c r="B35" s="79">
        <v>1</v>
      </c>
      <c r="C35" s="87" t="s">
        <v>66</v>
      </c>
      <c r="D35" s="79">
        <v>1</v>
      </c>
      <c r="E35" s="80" t="s">
        <v>67</v>
      </c>
      <c r="F35" s="81" t="s">
        <v>15</v>
      </c>
      <c r="G35" s="83">
        <v>211</v>
      </c>
      <c r="H35" s="82" t="s">
        <v>17</v>
      </c>
      <c r="I35" s="82" t="s">
        <v>18</v>
      </c>
      <c r="J35" s="5" t="s">
        <v>68</v>
      </c>
      <c r="K35" s="6">
        <v>611</v>
      </c>
      <c r="L35" s="93">
        <v>0</v>
      </c>
      <c r="M35" s="93">
        <v>0</v>
      </c>
      <c r="N35" s="93">
        <v>0</v>
      </c>
      <c r="O35" s="69" t="e">
        <f t="shared" si="0"/>
        <v>#DIV/0!</v>
      </c>
      <c r="P35" s="16"/>
    </row>
    <row r="36" spans="1:16" ht="28.5" hidden="1" customHeight="1" x14ac:dyDescent="0.25">
      <c r="A36" s="117" t="s">
        <v>28</v>
      </c>
      <c r="B36" s="118">
        <v>1</v>
      </c>
      <c r="C36" s="117" t="s">
        <v>66</v>
      </c>
      <c r="D36" s="118">
        <v>2</v>
      </c>
      <c r="E36" s="119" t="s">
        <v>157</v>
      </c>
      <c r="F36" s="115" t="s">
        <v>15</v>
      </c>
      <c r="G36" s="111">
        <v>211</v>
      </c>
      <c r="H36" s="116" t="s">
        <v>17</v>
      </c>
      <c r="I36" s="116" t="s">
        <v>18</v>
      </c>
      <c r="J36" s="116" t="s">
        <v>158</v>
      </c>
      <c r="K36" s="6">
        <v>611</v>
      </c>
      <c r="L36" s="93">
        <v>0</v>
      </c>
      <c r="M36" s="93">
        <v>0</v>
      </c>
      <c r="N36" s="93">
        <v>0</v>
      </c>
      <c r="O36" s="69" t="e">
        <f t="shared" si="0"/>
        <v>#DIV/0!</v>
      </c>
      <c r="P36" s="16"/>
    </row>
    <row r="37" spans="1:16" ht="48.75" hidden="1" customHeight="1" x14ac:dyDescent="0.25">
      <c r="A37" s="117"/>
      <c r="B37" s="118"/>
      <c r="C37" s="117"/>
      <c r="D37" s="118"/>
      <c r="E37" s="119"/>
      <c r="F37" s="115"/>
      <c r="G37" s="111"/>
      <c r="H37" s="116"/>
      <c r="I37" s="116"/>
      <c r="J37" s="116"/>
      <c r="K37" s="6">
        <v>612</v>
      </c>
      <c r="L37" s="93">
        <v>0</v>
      </c>
      <c r="M37" s="93">
        <v>0</v>
      </c>
      <c r="N37" s="93">
        <v>0</v>
      </c>
      <c r="O37" s="69" t="e">
        <f t="shared" si="0"/>
        <v>#DIV/0!</v>
      </c>
      <c r="P37" s="16"/>
    </row>
    <row r="38" spans="1:16" ht="60" hidden="1" customHeight="1" x14ac:dyDescent="0.25">
      <c r="A38" s="87" t="s">
        <v>28</v>
      </c>
      <c r="B38" s="79">
        <v>1</v>
      </c>
      <c r="C38" s="87" t="s">
        <v>32</v>
      </c>
      <c r="D38" s="79"/>
      <c r="E38" s="80" t="s">
        <v>69</v>
      </c>
      <c r="F38" s="81" t="s">
        <v>15</v>
      </c>
      <c r="G38" s="83">
        <v>211</v>
      </c>
      <c r="H38" s="82" t="s">
        <v>17</v>
      </c>
      <c r="I38" s="82" t="s">
        <v>18</v>
      </c>
      <c r="J38" s="5" t="s">
        <v>265</v>
      </c>
      <c r="K38" s="6"/>
      <c r="L38" s="93">
        <v>0</v>
      </c>
      <c r="M38" s="93">
        <v>0</v>
      </c>
      <c r="N38" s="93">
        <v>0</v>
      </c>
      <c r="O38" s="69" t="e">
        <f t="shared" si="0"/>
        <v>#DIV/0!</v>
      </c>
      <c r="P38" s="16"/>
    </row>
    <row r="39" spans="1:16" ht="62.25" hidden="1" customHeight="1" x14ac:dyDescent="0.25">
      <c r="A39" s="87" t="s">
        <v>28</v>
      </c>
      <c r="B39" s="79">
        <v>1</v>
      </c>
      <c r="C39" s="87" t="s">
        <v>32</v>
      </c>
      <c r="D39" s="79">
        <v>1</v>
      </c>
      <c r="E39" s="80" t="s">
        <v>69</v>
      </c>
      <c r="F39" s="81" t="s">
        <v>15</v>
      </c>
      <c r="G39" s="83">
        <v>211</v>
      </c>
      <c r="H39" s="82" t="s">
        <v>17</v>
      </c>
      <c r="I39" s="82" t="s">
        <v>18</v>
      </c>
      <c r="J39" s="5" t="s">
        <v>70</v>
      </c>
      <c r="K39" s="6">
        <v>611</v>
      </c>
      <c r="L39" s="93">
        <v>0</v>
      </c>
      <c r="M39" s="93">
        <v>0</v>
      </c>
      <c r="N39" s="93">
        <v>0</v>
      </c>
      <c r="O39" s="69" t="e">
        <f t="shared" si="0"/>
        <v>#DIV/0!</v>
      </c>
      <c r="P39" s="16"/>
    </row>
    <row r="40" spans="1:16" ht="28.5" hidden="1" customHeight="1" x14ac:dyDescent="0.25">
      <c r="A40" s="117" t="s">
        <v>28</v>
      </c>
      <c r="B40" s="118">
        <v>1</v>
      </c>
      <c r="C40" s="117" t="s">
        <v>32</v>
      </c>
      <c r="D40" s="118">
        <v>2</v>
      </c>
      <c r="E40" s="119" t="s">
        <v>159</v>
      </c>
      <c r="F40" s="115" t="s">
        <v>15</v>
      </c>
      <c r="G40" s="111">
        <v>211</v>
      </c>
      <c r="H40" s="116" t="s">
        <v>17</v>
      </c>
      <c r="I40" s="116" t="s">
        <v>18</v>
      </c>
      <c r="J40" s="116" t="s">
        <v>160</v>
      </c>
      <c r="K40" s="6">
        <v>611</v>
      </c>
      <c r="L40" s="93">
        <v>0</v>
      </c>
      <c r="M40" s="93">
        <v>0</v>
      </c>
      <c r="N40" s="93">
        <v>0</v>
      </c>
      <c r="O40" s="69" t="e">
        <f t="shared" si="0"/>
        <v>#DIV/0!</v>
      </c>
      <c r="P40" s="16"/>
    </row>
    <row r="41" spans="1:16" ht="48.75" hidden="1" customHeight="1" x14ac:dyDescent="0.25">
      <c r="A41" s="117"/>
      <c r="B41" s="118"/>
      <c r="C41" s="117"/>
      <c r="D41" s="118"/>
      <c r="E41" s="119"/>
      <c r="F41" s="115"/>
      <c r="G41" s="111"/>
      <c r="H41" s="116"/>
      <c r="I41" s="116"/>
      <c r="J41" s="116"/>
      <c r="K41" s="6">
        <v>612</v>
      </c>
      <c r="L41" s="93">
        <v>0</v>
      </c>
      <c r="M41" s="93">
        <v>0</v>
      </c>
      <c r="N41" s="93">
        <v>0</v>
      </c>
      <c r="O41" s="69" t="e">
        <f t="shared" si="0"/>
        <v>#DIV/0!</v>
      </c>
      <c r="P41" s="16"/>
    </row>
    <row r="42" spans="1:16" ht="60" hidden="1" customHeight="1" x14ac:dyDescent="0.25">
      <c r="A42" s="87" t="s">
        <v>28</v>
      </c>
      <c r="B42" s="79">
        <v>1</v>
      </c>
      <c r="C42" s="87" t="s">
        <v>35</v>
      </c>
      <c r="D42" s="79"/>
      <c r="E42" s="80" t="s">
        <v>71</v>
      </c>
      <c r="F42" s="81" t="s">
        <v>15</v>
      </c>
      <c r="G42" s="83">
        <v>211</v>
      </c>
      <c r="H42" s="82" t="s">
        <v>17</v>
      </c>
      <c r="I42" s="82" t="s">
        <v>18</v>
      </c>
      <c r="J42" s="5" t="s">
        <v>72</v>
      </c>
      <c r="K42" s="6">
        <v>611</v>
      </c>
      <c r="L42" s="93">
        <v>0</v>
      </c>
      <c r="M42" s="93">
        <v>0</v>
      </c>
      <c r="N42" s="93">
        <v>0</v>
      </c>
      <c r="O42" s="69" t="e">
        <f t="shared" si="0"/>
        <v>#DIV/0!</v>
      </c>
      <c r="P42" s="16"/>
    </row>
    <row r="43" spans="1:16" ht="62.25" hidden="1" customHeight="1" x14ac:dyDescent="0.25">
      <c r="A43" s="87" t="s">
        <v>28</v>
      </c>
      <c r="B43" s="79">
        <v>1</v>
      </c>
      <c r="C43" s="87" t="s">
        <v>35</v>
      </c>
      <c r="D43" s="79">
        <v>1</v>
      </c>
      <c r="E43" s="80" t="s">
        <v>71</v>
      </c>
      <c r="F43" s="81" t="s">
        <v>15</v>
      </c>
      <c r="G43" s="83">
        <v>211</v>
      </c>
      <c r="H43" s="82" t="s">
        <v>17</v>
      </c>
      <c r="I43" s="82" t="s">
        <v>18</v>
      </c>
      <c r="J43" s="5" t="s">
        <v>266</v>
      </c>
      <c r="K43" s="6"/>
      <c r="L43" s="93">
        <v>0</v>
      </c>
      <c r="M43" s="93">
        <v>0</v>
      </c>
      <c r="N43" s="93">
        <v>0</v>
      </c>
      <c r="O43" s="69" t="e">
        <f t="shared" si="0"/>
        <v>#DIV/0!</v>
      </c>
      <c r="P43" s="16"/>
    </row>
    <row r="44" spans="1:16" ht="28.5" hidden="1" customHeight="1" x14ac:dyDescent="0.25">
      <c r="A44" s="117" t="s">
        <v>28</v>
      </c>
      <c r="B44" s="118">
        <v>1</v>
      </c>
      <c r="C44" s="117" t="s">
        <v>35</v>
      </c>
      <c r="D44" s="118">
        <v>2</v>
      </c>
      <c r="E44" s="119" t="s">
        <v>161</v>
      </c>
      <c r="F44" s="115" t="s">
        <v>15</v>
      </c>
      <c r="G44" s="111">
        <v>211</v>
      </c>
      <c r="H44" s="116" t="s">
        <v>17</v>
      </c>
      <c r="I44" s="116" t="s">
        <v>18</v>
      </c>
      <c r="J44" s="116" t="s">
        <v>162</v>
      </c>
      <c r="K44" s="6">
        <v>611</v>
      </c>
      <c r="L44" s="93">
        <v>0</v>
      </c>
      <c r="M44" s="93">
        <v>0</v>
      </c>
      <c r="N44" s="93">
        <v>0</v>
      </c>
      <c r="O44" s="69" t="e">
        <f t="shared" si="0"/>
        <v>#DIV/0!</v>
      </c>
      <c r="P44" s="16"/>
    </row>
    <row r="45" spans="1:16" ht="48.75" hidden="1" customHeight="1" x14ac:dyDescent="0.25">
      <c r="A45" s="117"/>
      <c r="B45" s="118"/>
      <c r="C45" s="117"/>
      <c r="D45" s="118"/>
      <c r="E45" s="119"/>
      <c r="F45" s="115"/>
      <c r="G45" s="111"/>
      <c r="H45" s="116"/>
      <c r="I45" s="116"/>
      <c r="J45" s="116"/>
      <c r="K45" s="6">
        <v>612</v>
      </c>
      <c r="L45" s="93">
        <v>0</v>
      </c>
      <c r="M45" s="93">
        <v>0</v>
      </c>
      <c r="N45" s="93">
        <v>0</v>
      </c>
      <c r="O45" s="69" t="e">
        <f t="shared" si="0"/>
        <v>#DIV/0!</v>
      </c>
      <c r="P45" s="16"/>
    </row>
    <row r="46" spans="1:16" ht="60" hidden="1" customHeight="1" x14ac:dyDescent="0.25">
      <c r="A46" s="87" t="s">
        <v>28</v>
      </c>
      <c r="B46" s="79">
        <v>1</v>
      </c>
      <c r="C46" s="87" t="s">
        <v>73</v>
      </c>
      <c r="D46" s="79"/>
      <c r="E46" s="80" t="s">
        <v>74</v>
      </c>
      <c r="F46" s="81" t="s">
        <v>15</v>
      </c>
      <c r="G46" s="83">
        <v>211</v>
      </c>
      <c r="H46" s="82" t="s">
        <v>17</v>
      </c>
      <c r="I46" s="82" t="s">
        <v>18</v>
      </c>
      <c r="J46" s="5" t="s">
        <v>267</v>
      </c>
      <c r="K46" s="6"/>
      <c r="L46" s="93">
        <v>0</v>
      </c>
      <c r="M46" s="93">
        <v>0</v>
      </c>
      <c r="N46" s="93">
        <v>0</v>
      </c>
      <c r="O46" s="69" t="e">
        <f t="shared" si="0"/>
        <v>#DIV/0!</v>
      </c>
      <c r="P46" s="16"/>
    </row>
    <row r="47" spans="1:16" ht="62.25" hidden="1" customHeight="1" x14ac:dyDescent="0.25">
      <c r="A47" s="87" t="s">
        <v>28</v>
      </c>
      <c r="B47" s="79">
        <v>1</v>
      </c>
      <c r="C47" s="87" t="s">
        <v>73</v>
      </c>
      <c r="D47" s="79">
        <v>1</v>
      </c>
      <c r="E47" s="80" t="s">
        <v>74</v>
      </c>
      <c r="F47" s="81" t="s">
        <v>15</v>
      </c>
      <c r="G47" s="83">
        <v>211</v>
      </c>
      <c r="H47" s="82" t="s">
        <v>17</v>
      </c>
      <c r="I47" s="82" t="s">
        <v>18</v>
      </c>
      <c r="J47" s="5" t="s">
        <v>75</v>
      </c>
      <c r="K47" s="6">
        <v>611</v>
      </c>
      <c r="L47" s="93">
        <v>0</v>
      </c>
      <c r="M47" s="93">
        <v>0</v>
      </c>
      <c r="N47" s="93">
        <v>0</v>
      </c>
      <c r="O47" s="69" t="e">
        <f t="shared" si="0"/>
        <v>#DIV/0!</v>
      </c>
      <c r="P47" s="16"/>
    </row>
    <row r="48" spans="1:16" ht="28.5" hidden="1" customHeight="1" x14ac:dyDescent="0.25">
      <c r="A48" s="117" t="s">
        <v>28</v>
      </c>
      <c r="B48" s="118">
        <v>1</v>
      </c>
      <c r="C48" s="117" t="s">
        <v>73</v>
      </c>
      <c r="D48" s="118">
        <v>2</v>
      </c>
      <c r="E48" s="119" t="s">
        <v>163</v>
      </c>
      <c r="F48" s="115" t="s">
        <v>15</v>
      </c>
      <c r="G48" s="111">
        <v>211</v>
      </c>
      <c r="H48" s="116" t="s">
        <v>17</v>
      </c>
      <c r="I48" s="116" t="s">
        <v>18</v>
      </c>
      <c r="J48" s="116" t="s">
        <v>164</v>
      </c>
      <c r="K48" s="6">
        <v>611</v>
      </c>
      <c r="L48" s="93">
        <v>0</v>
      </c>
      <c r="M48" s="93">
        <v>0</v>
      </c>
      <c r="N48" s="93">
        <v>0</v>
      </c>
      <c r="O48" s="69" t="e">
        <f t="shared" si="0"/>
        <v>#DIV/0!</v>
      </c>
      <c r="P48" s="16"/>
    </row>
    <row r="49" spans="1:16" ht="48.75" hidden="1" customHeight="1" x14ac:dyDescent="0.25">
      <c r="A49" s="117"/>
      <c r="B49" s="118"/>
      <c r="C49" s="117"/>
      <c r="D49" s="118"/>
      <c r="E49" s="119"/>
      <c r="F49" s="115"/>
      <c r="G49" s="111"/>
      <c r="H49" s="116"/>
      <c r="I49" s="116"/>
      <c r="J49" s="116"/>
      <c r="K49" s="6">
        <v>612</v>
      </c>
      <c r="L49" s="93">
        <v>0</v>
      </c>
      <c r="M49" s="93">
        <v>0</v>
      </c>
      <c r="N49" s="93">
        <v>0</v>
      </c>
      <c r="O49" s="69" t="e">
        <f t="shared" si="0"/>
        <v>#DIV/0!</v>
      </c>
      <c r="P49" s="16"/>
    </row>
    <row r="50" spans="1:16" ht="60" hidden="1" customHeight="1" x14ac:dyDescent="0.25">
      <c r="A50" s="87" t="s">
        <v>28</v>
      </c>
      <c r="B50" s="79">
        <v>1</v>
      </c>
      <c r="C50" s="87" t="s">
        <v>76</v>
      </c>
      <c r="D50" s="79"/>
      <c r="E50" s="80" t="s">
        <v>77</v>
      </c>
      <c r="F50" s="81" t="s">
        <v>15</v>
      </c>
      <c r="G50" s="83">
        <v>211</v>
      </c>
      <c r="H50" s="82" t="s">
        <v>17</v>
      </c>
      <c r="I50" s="82" t="s">
        <v>18</v>
      </c>
      <c r="J50" s="5" t="s">
        <v>268</v>
      </c>
      <c r="K50" s="6"/>
      <c r="L50" s="93">
        <v>0</v>
      </c>
      <c r="M50" s="93">
        <v>0</v>
      </c>
      <c r="N50" s="93">
        <v>0</v>
      </c>
      <c r="O50" s="69" t="e">
        <f t="shared" si="0"/>
        <v>#DIV/0!</v>
      </c>
      <c r="P50" s="16"/>
    </row>
    <row r="51" spans="1:16" ht="62.25" hidden="1" customHeight="1" x14ac:dyDescent="0.25">
      <c r="A51" s="87" t="s">
        <v>28</v>
      </c>
      <c r="B51" s="79">
        <v>1</v>
      </c>
      <c r="C51" s="87" t="s">
        <v>76</v>
      </c>
      <c r="D51" s="79">
        <v>1</v>
      </c>
      <c r="E51" s="80" t="s">
        <v>77</v>
      </c>
      <c r="F51" s="81" t="s">
        <v>15</v>
      </c>
      <c r="G51" s="83">
        <v>211</v>
      </c>
      <c r="H51" s="82" t="s">
        <v>17</v>
      </c>
      <c r="I51" s="82" t="s">
        <v>18</v>
      </c>
      <c r="J51" s="5" t="s">
        <v>78</v>
      </c>
      <c r="K51" s="6">
        <v>611</v>
      </c>
      <c r="L51" s="93">
        <v>0</v>
      </c>
      <c r="M51" s="93">
        <v>0</v>
      </c>
      <c r="N51" s="93">
        <v>0</v>
      </c>
      <c r="O51" s="69" t="e">
        <f t="shared" si="0"/>
        <v>#DIV/0!</v>
      </c>
      <c r="P51" s="16"/>
    </row>
    <row r="52" spans="1:16" ht="28.5" hidden="1" customHeight="1" x14ac:dyDescent="0.25">
      <c r="A52" s="117" t="s">
        <v>28</v>
      </c>
      <c r="B52" s="118">
        <v>1</v>
      </c>
      <c r="C52" s="117" t="s">
        <v>76</v>
      </c>
      <c r="D52" s="118">
        <v>2</v>
      </c>
      <c r="E52" s="119" t="s">
        <v>166</v>
      </c>
      <c r="F52" s="115" t="s">
        <v>15</v>
      </c>
      <c r="G52" s="111">
        <v>211</v>
      </c>
      <c r="H52" s="116" t="s">
        <v>17</v>
      </c>
      <c r="I52" s="116" t="s">
        <v>18</v>
      </c>
      <c r="J52" s="116" t="s">
        <v>165</v>
      </c>
      <c r="K52" s="6">
        <v>611</v>
      </c>
      <c r="L52" s="93">
        <v>0</v>
      </c>
      <c r="M52" s="93">
        <v>0</v>
      </c>
      <c r="N52" s="93">
        <v>0</v>
      </c>
      <c r="O52" s="69" t="e">
        <f t="shared" si="0"/>
        <v>#DIV/0!</v>
      </c>
      <c r="P52" s="16"/>
    </row>
    <row r="53" spans="1:16" ht="48.75" hidden="1" customHeight="1" x14ac:dyDescent="0.25">
      <c r="A53" s="117"/>
      <c r="B53" s="118"/>
      <c r="C53" s="117"/>
      <c r="D53" s="118"/>
      <c r="E53" s="119"/>
      <c r="F53" s="115"/>
      <c r="G53" s="111"/>
      <c r="H53" s="116"/>
      <c r="I53" s="116"/>
      <c r="J53" s="116"/>
      <c r="K53" s="6">
        <v>612</v>
      </c>
      <c r="L53" s="93">
        <v>0</v>
      </c>
      <c r="M53" s="93">
        <v>0</v>
      </c>
      <c r="N53" s="93">
        <v>0</v>
      </c>
      <c r="O53" s="69" t="e">
        <f t="shared" si="0"/>
        <v>#DIV/0!</v>
      </c>
      <c r="P53" s="16"/>
    </row>
    <row r="54" spans="1:16" ht="60" hidden="1" customHeight="1" x14ac:dyDescent="0.25">
      <c r="A54" s="87" t="s">
        <v>28</v>
      </c>
      <c r="B54" s="79">
        <v>1</v>
      </c>
      <c r="C54" s="87" t="s">
        <v>79</v>
      </c>
      <c r="D54" s="79"/>
      <c r="E54" s="80" t="s">
        <v>80</v>
      </c>
      <c r="F54" s="81" t="s">
        <v>15</v>
      </c>
      <c r="G54" s="83">
        <v>211</v>
      </c>
      <c r="H54" s="82" t="s">
        <v>17</v>
      </c>
      <c r="I54" s="82" t="s">
        <v>18</v>
      </c>
      <c r="J54" s="5" t="s">
        <v>269</v>
      </c>
      <c r="K54" s="6"/>
      <c r="L54" s="93">
        <v>0</v>
      </c>
      <c r="M54" s="93">
        <v>0</v>
      </c>
      <c r="N54" s="93">
        <v>0</v>
      </c>
      <c r="O54" s="69" t="e">
        <f t="shared" si="0"/>
        <v>#DIV/0!</v>
      </c>
      <c r="P54" s="16"/>
    </row>
    <row r="55" spans="1:16" ht="62.25" hidden="1" customHeight="1" x14ac:dyDescent="0.25">
      <c r="A55" s="87" t="s">
        <v>28</v>
      </c>
      <c r="B55" s="79">
        <v>1</v>
      </c>
      <c r="C55" s="87" t="s">
        <v>79</v>
      </c>
      <c r="D55" s="79">
        <v>1</v>
      </c>
      <c r="E55" s="80" t="s">
        <v>80</v>
      </c>
      <c r="F55" s="81" t="s">
        <v>15</v>
      </c>
      <c r="G55" s="83">
        <v>211</v>
      </c>
      <c r="H55" s="82" t="s">
        <v>17</v>
      </c>
      <c r="I55" s="82" t="s">
        <v>18</v>
      </c>
      <c r="J55" s="5" t="s">
        <v>81</v>
      </c>
      <c r="K55" s="6">
        <v>611</v>
      </c>
      <c r="L55" s="93">
        <v>0</v>
      </c>
      <c r="M55" s="93">
        <v>0</v>
      </c>
      <c r="N55" s="93">
        <v>0</v>
      </c>
      <c r="O55" s="69" t="e">
        <f t="shared" si="0"/>
        <v>#DIV/0!</v>
      </c>
      <c r="P55" s="16"/>
    </row>
    <row r="56" spans="1:16" ht="28.5" hidden="1" customHeight="1" x14ac:dyDescent="0.25">
      <c r="A56" s="117" t="s">
        <v>28</v>
      </c>
      <c r="B56" s="118">
        <v>1</v>
      </c>
      <c r="C56" s="117" t="s">
        <v>79</v>
      </c>
      <c r="D56" s="118">
        <v>2</v>
      </c>
      <c r="E56" s="119" t="s">
        <v>167</v>
      </c>
      <c r="F56" s="115" t="s">
        <v>15</v>
      </c>
      <c r="G56" s="111">
        <v>211</v>
      </c>
      <c r="H56" s="116" t="s">
        <v>17</v>
      </c>
      <c r="I56" s="116" t="s">
        <v>18</v>
      </c>
      <c r="J56" s="116" t="s">
        <v>168</v>
      </c>
      <c r="K56" s="6">
        <v>611</v>
      </c>
      <c r="L56" s="93">
        <v>0</v>
      </c>
      <c r="M56" s="93">
        <v>0</v>
      </c>
      <c r="N56" s="93">
        <v>0</v>
      </c>
      <c r="O56" s="69" t="e">
        <f t="shared" si="0"/>
        <v>#DIV/0!</v>
      </c>
      <c r="P56" s="16"/>
    </row>
    <row r="57" spans="1:16" ht="48.75" hidden="1" customHeight="1" x14ac:dyDescent="0.25">
      <c r="A57" s="117"/>
      <c r="B57" s="118"/>
      <c r="C57" s="117"/>
      <c r="D57" s="118"/>
      <c r="E57" s="119"/>
      <c r="F57" s="115"/>
      <c r="G57" s="111"/>
      <c r="H57" s="116"/>
      <c r="I57" s="116"/>
      <c r="J57" s="116"/>
      <c r="K57" s="6">
        <v>612</v>
      </c>
      <c r="L57" s="93">
        <v>0</v>
      </c>
      <c r="M57" s="93">
        <v>0</v>
      </c>
      <c r="N57" s="93">
        <v>0</v>
      </c>
      <c r="O57" s="69" t="e">
        <f t="shared" si="0"/>
        <v>#DIV/0!</v>
      </c>
      <c r="P57" s="16"/>
    </row>
    <row r="58" spans="1:16" ht="17.25" customHeight="1" x14ac:dyDescent="0.25">
      <c r="A58" s="117" t="s">
        <v>28</v>
      </c>
      <c r="B58" s="118">
        <v>1</v>
      </c>
      <c r="C58" s="117" t="s">
        <v>29</v>
      </c>
      <c r="D58" s="118">
        <v>4</v>
      </c>
      <c r="E58" s="119" t="s">
        <v>352</v>
      </c>
      <c r="F58" s="115" t="s">
        <v>15</v>
      </c>
      <c r="G58" s="162">
        <v>211</v>
      </c>
      <c r="H58" s="162">
        <v>8</v>
      </c>
      <c r="I58" s="156" t="s">
        <v>29</v>
      </c>
      <c r="J58" s="90">
        <v>310109550</v>
      </c>
      <c r="K58" s="90">
        <v>612</v>
      </c>
      <c r="L58" s="95">
        <v>0</v>
      </c>
      <c r="M58" s="93">
        <v>0</v>
      </c>
      <c r="N58" s="93">
        <v>0</v>
      </c>
      <c r="O58" s="69">
        <v>0</v>
      </c>
      <c r="P58" s="49"/>
    </row>
    <row r="59" spans="1:16" ht="16.5" customHeight="1" x14ac:dyDescent="0.25">
      <c r="A59" s="117"/>
      <c r="B59" s="118"/>
      <c r="C59" s="117"/>
      <c r="D59" s="118"/>
      <c r="E59" s="119"/>
      <c r="F59" s="115"/>
      <c r="G59" s="162"/>
      <c r="H59" s="162"/>
      <c r="I59" s="156"/>
      <c r="J59" s="90" t="s">
        <v>367</v>
      </c>
      <c r="K59" s="90">
        <v>612</v>
      </c>
      <c r="L59" s="95"/>
      <c r="M59" s="93">
        <v>0</v>
      </c>
      <c r="N59" s="93">
        <v>0</v>
      </c>
      <c r="O59" s="69">
        <v>0</v>
      </c>
      <c r="P59" s="49"/>
    </row>
    <row r="60" spans="1:16" ht="34.5" customHeight="1" x14ac:dyDescent="0.25">
      <c r="A60" s="87" t="s">
        <v>28</v>
      </c>
      <c r="B60" s="79">
        <v>1</v>
      </c>
      <c r="C60" s="87" t="s">
        <v>82</v>
      </c>
      <c r="D60" s="79"/>
      <c r="E60" s="80" t="s">
        <v>83</v>
      </c>
      <c r="F60" s="81" t="s">
        <v>15</v>
      </c>
      <c r="G60" s="83">
        <v>211</v>
      </c>
      <c r="H60" s="82" t="s">
        <v>32</v>
      </c>
      <c r="I60" s="82" t="s">
        <v>29</v>
      </c>
      <c r="J60" s="82" t="s">
        <v>84</v>
      </c>
      <c r="K60" s="83"/>
      <c r="L60" s="93">
        <f>L61+L64</f>
        <v>0</v>
      </c>
      <c r="M60" s="93">
        <v>0</v>
      </c>
      <c r="N60" s="93">
        <v>0</v>
      </c>
      <c r="O60" s="84">
        <v>0</v>
      </c>
    </row>
    <row r="61" spans="1:16" ht="19.5" customHeight="1" x14ac:dyDescent="0.25">
      <c r="A61" s="117" t="s">
        <v>28</v>
      </c>
      <c r="B61" s="118">
        <v>1</v>
      </c>
      <c r="C61" s="117" t="s">
        <v>82</v>
      </c>
      <c r="D61" s="130">
        <v>1</v>
      </c>
      <c r="E61" s="119" t="s">
        <v>19</v>
      </c>
      <c r="F61" s="115" t="s">
        <v>15</v>
      </c>
      <c r="G61" s="111">
        <v>211</v>
      </c>
      <c r="H61" s="116" t="s">
        <v>32</v>
      </c>
      <c r="I61" s="116" t="s">
        <v>29</v>
      </c>
      <c r="J61" s="116" t="s">
        <v>85</v>
      </c>
      <c r="K61" s="111">
        <v>612</v>
      </c>
      <c r="L61" s="131">
        <v>0</v>
      </c>
      <c r="M61" s="131">
        <v>0</v>
      </c>
      <c r="N61" s="131">
        <v>0</v>
      </c>
      <c r="O61" s="128">
        <v>0</v>
      </c>
    </row>
    <row r="62" spans="1:16" ht="7.5" customHeight="1" x14ac:dyDescent="0.25">
      <c r="A62" s="117"/>
      <c r="B62" s="118"/>
      <c r="C62" s="117"/>
      <c r="D62" s="130"/>
      <c r="E62" s="119"/>
      <c r="F62" s="115"/>
      <c r="G62" s="111"/>
      <c r="H62" s="116"/>
      <c r="I62" s="116"/>
      <c r="J62" s="116"/>
      <c r="K62" s="111"/>
      <c r="L62" s="131"/>
      <c r="M62" s="131"/>
      <c r="N62" s="131"/>
      <c r="O62" s="128" t="e">
        <f t="shared" ref="O62:O73" si="3">ROUND(N62/M62*100,0)</f>
        <v>#DIV/0!</v>
      </c>
    </row>
    <row r="63" spans="1:16" ht="3.75" customHeight="1" x14ac:dyDescent="0.25">
      <c r="A63" s="117"/>
      <c r="B63" s="118"/>
      <c r="C63" s="117"/>
      <c r="D63" s="130"/>
      <c r="E63" s="119"/>
      <c r="F63" s="115"/>
      <c r="G63" s="111"/>
      <c r="H63" s="116"/>
      <c r="I63" s="116"/>
      <c r="J63" s="116"/>
      <c r="K63" s="111"/>
      <c r="L63" s="131"/>
      <c r="M63" s="131"/>
      <c r="N63" s="131"/>
      <c r="O63" s="128" t="e">
        <f t="shared" si="3"/>
        <v>#DIV/0!</v>
      </c>
    </row>
    <row r="64" spans="1:16" ht="34.5" customHeight="1" x14ac:dyDescent="0.25">
      <c r="A64" s="87" t="s">
        <v>28</v>
      </c>
      <c r="B64" s="79">
        <v>1</v>
      </c>
      <c r="C64" s="87" t="s">
        <v>82</v>
      </c>
      <c r="D64" s="79">
        <v>2</v>
      </c>
      <c r="E64" s="80" t="s">
        <v>20</v>
      </c>
      <c r="F64" s="81" t="s">
        <v>15</v>
      </c>
      <c r="G64" s="83">
        <v>211</v>
      </c>
      <c r="H64" s="82" t="s">
        <v>32</v>
      </c>
      <c r="I64" s="82" t="s">
        <v>29</v>
      </c>
      <c r="J64" s="82" t="s">
        <v>85</v>
      </c>
      <c r="K64" s="83">
        <v>612</v>
      </c>
      <c r="L64" s="93">
        <v>0</v>
      </c>
      <c r="M64" s="93">
        <v>0</v>
      </c>
      <c r="N64" s="93">
        <v>0</v>
      </c>
      <c r="O64" s="84">
        <v>0</v>
      </c>
    </row>
    <row r="65" spans="1:16" ht="15" customHeight="1" x14ac:dyDescent="0.25">
      <c r="A65" s="117" t="s">
        <v>28</v>
      </c>
      <c r="B65" s="118">
        <v>1</v>
      </c>
      <c r="C65" s="117" t="s">
        <v>86</v>
      </c>
      <c r="D65" s="118"/>
      <c r="E65" s="132" t="s">
        <v>87</v>
      </c>
      <c r="F65" s="115" t="s">
        <v>15</v>
      </c>
      <c r="G65" s="129">
        <v>211</v>
      </c>
      <c r="H65" s="124" t="s">
        <v>32</v>
      </c>
      <c r="I65" s="86" t="s">
        <v>29</v>
      </c>
      <c r="J65" s="124" t="s">
        <v>88</v>
      </c>
      <c r="K65" s="85"/>
      <c r="L65" s="94">
        <f>L67+L68+L69+L70+L71+L72+L73+L76+L77</f>
        <v>18</v>
      </c>
      <c r="M65" s="94">
        <f t="shared" ref="M65:N65" si="4">M67+M68+M69+M70+M71+M72+M73+M76+M77</f>
        <v>78.8</v>
      </c>
      <c r="N65" s="94">
        <f t="shared" si="4"/>
        <v>78</v>
      </c>
      <c r="O65" s="69">
        <f t="shared" si="3"/>
        <v>99</v>
      </c>
    </row>
    <row r="66" spans="1:16" ht="14.25" customHeight="1" x14ac:dyDescent="0.25">
      <c r="A66" s="117"/>
      <c r="B66" s="118"/>
      <c r="C66" s="117"/>
      <c r="D66" s="118"/>
      <c r="E66" s="132"/>
      <c r="F66" s="115"/>
      <c r="G66" s="129"/>
      <c r="H66" s="124"/>
      <c r="I66" s="86" t="s">
        <v>30</v>
      </c>
      <c r="J66" s="124"/>
      <c r="K66" s="85"/>
      <c r="L66" s="94">
        <f>L74+L75</f>
        <v>0</v>
      </c>
      <c r="M66" s="94">
        <f t="shared" ref="M66:N66" si="5">M74+M75</f>
        <v>0</v>
      </c>
      <c r="N66" s="94">
        <f t="shared" si="5"/>
        <v>0</v>
      </c>
      <c r="O66" s="69">
        <v>0</v>
      </c>
    </row>
    <row r="67" spans="1:16" ht="46.5" customHeight="1" x14ac:dyDescent="0.25">
      <c r="A67" s="87" t="s">
        <v>28</v>
      </c>
      <c r="B67" s="79">
        <v>1</v>
      </c>
      <c r="C67" s="87" t="s">
        <v>86</v>
      </c>
      <c r="D67" s="79">
        <v>1</v>
      </c>
      <c r="E67" s="80" t="s">
        <v>21</v>
      </c>
      <c r="F67" s="81" t="s">
        <v>15</v>
      </c>
      <c r="G67" s="83">
        <v>211</v>
      </c>
      <c r="H67" s="82" t="s">
        <v>32</v>
      </c>
      <c r="I67" s="82" t="s">
        <v>29</v>
      </c>
      <c r="J67" s="82" t="s">
        <v>89</v>
      </c>
      <c r="K67" s="83">
        <v>611</v>
      </c>
      <c r="L67" s="93">
        <v>14</v>
      </c>
      <c r="M67" s="93">
        <v>14</v>
      </c>
      <c r="N67" s="93">
        <v>14</v>
      </c>
      <c r="O67" s="84">
        <f t="shared" si="3"/>
        <v>100</v>
      </c>
    </row>
    <row r="68" spans="1:16" ht="78" customHeight="1" x14ac:dyDescent="0.25">
      <c r="A68" s="87" t="s">
        <v>28</v>
      </c>
      <c r="B68" s="79">
        <v>1</v>
      </c>
      <c r="C68" s="87" t="s">
        <v>86</v>
      </c>
      <c r="D68" s="79">
        <v>3</v>
      </c>
      <c r="E68" s="80" t="s">
        <v>139</v>
      </c>
      <c r="F68" s="81" t="s">
        <v>15</v>
      </c>
      <c r="G68" s="83">
        <v>211</v>
      </c>
      <c r="H68" s="82" t="s">
        <v>32</v>
      </c>
      <c r="I68" s="82" t="s">
        <v>29</v>
      </c>
      <c r="J68" s="82" t="s">
        <v>302</v>
      </c>
      <c r="K68" s="83">
        <v>612</v>
      </c>
      <c r="L68" s="93">
        <v>0</v>
      </c>
      <c r="M68" s="93">
        <v>0</v>
      </c>
      <c r="N68" s="93">
        <v>0</v>
      </c>
      <c r="O68" s="84">
        <v>0</v>
      </c>
    </row>
    <row r="69" spans="1:16" ht="93" customHeight="1" x14ac:dyDescent="0.25">
      <c r="A69" s="87" t="s">
        <v>28</v>
      </c>
      <c r="B69" s="79">
        <v>1</v>
      </c>
      <c r="C69" s="87" t="s">
        <v>86</v>
      </c>
      <c r="D69" s="79">
        <v>4</v>
      </c>
      <c r="E69" s="80" t="s">
        <v>301</v>
      </c>
      <c r="F69" s="81" t="s">
        <v>15</v>
      </c>
      <c r="G69" s="83">
        <v>211</v>
      </c>
      <c r="H69" s="82" t="s">
        <v>32</v>
      </c>
      <c r="I69" s="82" t="s">
        <v>29</v>
      </c>
      <c r="J69" s="82" t="s">
        <v>333</v>
      </c>
      <c r="K69" s="83">
        <v>612</v>
      </c>
      <c r="L69" s="93"/>
      <c r="M69" s="93">
        <v>0</v>
      </c>
      <c r="N69" s="93">
        <v>0</v>
      </c>
      <c r="O69" s="84"/>
    </row>
    <row r="70" spans="1:16" ht="44.25" customHeight="1" x14ac:dyDescent="0.25">
      <c r="A70" s="87" t="s">
        <v>28</v>
      </c>
      <c r="B70" s="79">
        <v>1</v>
      </c>
      <c r="C70" s="87" t="s">
        <v>86</v>
      </c>
      <c r="D70" s="79">
        <v>7</v>
      </c>
      <c r="E70" s="80" t="s">
        <v>169</v>
      </c>
      <c r="F70" s="81" t="s">
        <v>15</v>
      </c>
      <c r="G70" s="83">
        <v>211</v>
      </c>
      <c r="H70" s="82" t="s">
        <v>32</v>
      </c>
      <c r="I70" s="82" t="s">
        <v>29</v>
      </c>
      <c r="J70" s="82" t="s">
        <v>170</v>
      </c>
      <c r="K70" s="83">
        <v>612</v>
      </c>
      <c r="L70" s="93">
        <v>0</v>
      </c>
      <c r="M70" s="93">
        <v>0</v>
      </c>
      <c r="N70" s="93">
        <v>0</v>
      </c>
      <c r="O70" s="84"/>
    </row>
    <row r="71" spans="1:16" ht="30" customHeight="1" x14ac:dyDescent="0.25">
      <c r="A71" s="87" t="s">
        <v>28</v>
      </c>
      <c r="B71" s="79">
        <v>1</v>
      </c>
      <c r="C71" s="87" t="s">
        <v>86</v>
      </c>
      <c r="D71" s="79">
        <v>8</v>
      </c>
      <c r="E71" s="80" t="s">
        <v>290</v>
      </c>
      <c r="F71" s="81" t="s">
        <v>15</v>
      </c>
      <c r="G71" s="83">
        <v>211</v>
      </c>
      <c r="H71" s="82" t="s">
        <v>32</v>
      </c>
      <c r="I71" s="82" t="s">
        <v>29</v>
      </c>
      <c r="J71" s="82" t="s">
        <v>343</v>
      </c>
      <c r="K71" s="83">
        <v>612</v>
      </c>
      <c r="L71" s="93">
        <v>4</v>
      </c>
      <c r="M71" s="93">
        <v>3.4</v>
      </c>
      <c r="N71" s="93">
        <v>2.6</v>
      </c>
      <c r="O71" s="84">
        <f t="shared" si="3"/>
        <v>76</v>
      </c>
    </row>
    <row r="72" spans="1:16" ht="31.5" customHeight="1" x14ac:dyDescent="0.25">
      <c r="A72" s="87" t="s">
        <v>28</v>
      </c>
      <c r="B72" s="79">
        <v>1</v>
      </c>
      <c r="C72" s="87" t="s">
        <v>86</v>
      </c>
      <c r="D72" s="79">
        <v>9</v>
      </c>
      <c r="E72" s="80" t="s">
        <v>20</v>
      </c>
      <c r="F72" s="81" t="s">
        <v>15</v>
      </c>
      <c r="G72" s="83">
        <v>211</v>
      </c>
      <c r="H72" s="82" t="s">
        <v>32</v>
      </c>
      <c r="I72" s="82" t="s">
        <v>29</v>
      </c>
      <c r="J72" s="82" t="s">
        <v>343</v>
      </c>
      <c r="K72" s="83">
        <v>612</v>
      </c>
      <c r="L72" s="93">
        <v>0</v>
      </c>
      <c r="M72" s="93">
        <v>0</v>
      </c>
      <c r="N72" s="93">
        <v>0</v>
      </c>
      <c r="O72" s="84">
        <v>0</v>
      </c>
    </row>
    <row r="73" spans="1:16" ht="44.25" customHeight="1" x14ac:dyDescent="0.25">
      <c r="A73" s="87" t="s">
        <v>28</v>
      </c>
      <c r="B73" s="79">
        <v>1</v>
      </c>
      <c r="C73" s="87" t="s">
        <v>86</v>
      </c>
      <c r="D73" s="79">
        <v>10</v>
      </c>
      <c r="E73" s="80" t="s">
        <v>332</v>
      </c>
      <c r="F73" s="81" t="s">
        <v>15</v>
      </c>
      <c r="G73" s="83">
        <v>211</v>
      </c>
      <c r="H73" s="82" t="s">
        <v>32</v>
      </c>
      <c r="I73" s="82" t="s">
        <v>29</v>
      </c>
      <c r="J73" s="82" t="s">
        <v>302</v>
      </c>
      <c r="K73" s="83">
        <v>612</v>
      </c>
      <c r="L73" s="93">
        <v>0</v>
      </c>
      <c r="M73" s="93">
        <v>61.4</v>
      </c>
      <c r="N73" s="93">
        <v>61.4</v>
      </c>
      <c r="O73" s="84">
        <f t="shared" si="3"/>
        <v>100</v>
      </c>
    </row>
    <row r="74" spans="1:16" ht="30.75" customHeight="1" x14ac:dyDescent="0.25">
      <c r="A74" s="157" t="s">
        <v>28</v>
      </c>
      <c r="B74" s="158">
        <v>1</v>
      </c>
      <c r="C74" s="157" t="s">
        <v>86</v>
      </c>
      <c r="D74" s="158">
        <v>11</v>
      </c>
      <c r="E74" s="159" t="s">
        <v>347</v>
      </c>
      <c r="F74" s="160" t="s">
        <v>15</v>
      </c>
      <c r="G74" s="155">
        <v>211</v>
      </c>
      <c r="H74" s="161" t="s">
        <v>32</v>
      </c>
      <c r="I74" s="50" t="s">
        <v>30</v>
      </c>
      <c r="J74" s="51" t="s">
        <v>348</v>
      </c>
      <c r="K74" s="52">
        <v>612</v>
      </c>
      <c r="L74" s="92">
        <v>0</v>
      </c>
      <c r="M74" s="92">
        <v>0</v>
      </c>
      <c r="N74" s="92">
        <v>0</v>
      </c>
      <c r="O74" s="84">
        <v>0</v>
      </c>
      <c r="P74" s="101"/>
    </row>
    <row r="75" spans="1:16" ht="31.5" customHeight="1" x14ac:dyDescent="0.25">
      <c r="A75" s="157"/>
      <c r="B75" s="158"/>
      <c r="C75" s="157"/>
      <c r="D75" s="158"/>
      <c r="E75" s="159"/>
      <c r="F75" s="160"/>
      <c r="G75" s="155"/>
      <c r="H75" s="161"/>
      <c r="I75" s="50" t="s">
        <v>30</v>
      </c>
      <c r="J75" s="53" t="s">
        <v>349</v>
      </c>
      <c r="K75" s="52">
        <v>612</v>
      </c>
      <c r="L75" s="92">
        <v>0</v>
      </c>
      <c r="M75" s="92">
        <v>0</v>
      </c>
      <c r="N75" s="92">
        <v>0</v>
      </c>
      <c r="O75" s="84">
        <v>0</v>
      </c>
    </row>
    <row r="76" spans="1:16" ht="48.75" customHeight="1" x14ac:dyDescent="0.25">
      <c r="A76" s="87" t="s">
        <v>28</v>
      </c>
      <c r="B76" s="79">
        <v>1</v>
      </c>
      <c r="C76" s="87" t="s">
        <v>86</v>
      </c>
      <c r="D76" s="79">
        <v>12</v>
      </c>
      <c r="E76" s="80" t="s">
        <v>369</v>
      </c>
      <c r="F76" s="81" t="s">
        <v>15</v>
      </c>
      <c r="G76" s="83">
        <v>211</v>
      </c>
      <c r="H76" s="82" t="s">
        <v>32</v>
      </c>
      <c r="I76" s="82" t="s">
        <v>29</v>
      </c>
      <c r="J76" s="82" t="s">
        <v>370</v>
      </c>
      <c r="K76" s="83">
        <v>612</v>
      </c>
      <c r="L76" s="93">
        <v>0</v>
      </c>
      <c r="M76" s="93">
        <v>0</v>
      </c>
      <c r="N76" s="93">
        <v>0</v>
      </c>
      <c r="O76" s="84">
        <v>0</v>
      </c>
    </row>
    <row r="77" spans="1:16" ht="46.5" customHeight="1" x14ac:dyDescent="0.25">
      <c r="A77" s="87" t="s">
        <v>28</v>
      </c>
      <c r="B77" s="79">
        <v>1</v>
      </c>
      <c r="C77" s="87" t="s">
        <v>86</v>
      </c>
      <c r="D77" s="79">
        <v>13</v>
      </c>
      <c r="E77" s="80" t="s">
        <v>368</v>
      </c>
      <c r="F77" s="81" t="s">
        <v>15</v>
      </c>
      <c r="G77" s="83">
        <v>211</v>
      </c>
      <c r="H77" s="82" t="s">
        <v>32</v>
      </c>
      <c r="I77" s="82" t="s">
        <v>29</v>
      </c>
      <c r="J77" s="82" t="s">
        <v>371</v>
      </c>
      <c r="K77" s="83">
        <v>612</v>
      </c>
      <c r="L77" s="93">
        <v>0</v>
      </c>
      <c r="M77" s="93">
        <v>0</v>
      </c>
      <c r="N77" s="93">
        <v>0</v>
      </c>
      <c r="O77" s="84">
        <v>0</v>
      </c>
    </row>
    <row r="78" spans="1:16" ht="61.5" customHeight="1" x14ac:dyDescent="0.25">
      <c r="A78" s="87" t="s">
        <v>28</v>
      </c>
      <c r="B78" s="79">
        <v>1</v>
      </c>
      <c r="C78" s="87" t="s">
        <v>90</v>
      </c>
      <c r="D78" s="79"/>
      <c r="E78" s="88" t="s">
        <v>91</v>
      </c>
      <c r="F78" s="81" t="s">
        <v>15</v>
      </c>
      <c r="G78" s="85">
        <v>211</v>
      </c>
      <c r="H78" s="86" t="s">
        <v>32</v>
      </c>
      <c r="I78" s="86" t="s">
        <v>29</v>
      </c>
      <c r="J78" s="86" t="s">
        <v>270</v>
      </c>
      <c r="K78" s="85"/>
      <c r="L78" s="94">
        <f>L79+L80</f>
        <v>40</v>
      </c>
      <c r="M78" s="94">
        <f t="shared" ref="M78:N78" si="6">M79+M80</f>
        <v>40</v>
      </c>
      <c r="N78" s="94">
        <f t="shared" si="6"/>
        <v>37.5</v>
      </c>
      <c r="O78" s="69">
        <v>97.7</v>
      </c>
    </row>
    <row r="79" spans="1:16" ht="29.25" customHeight="1" x14ac:dyDescent="0.25">
      <c r="A79" s="117" t="s">
        <v>28</v>
      </c>
      <c r="B79" s="118">
        <v>1</v>
      </c>
      <c r="C79" s="117" t="s">
        <v>90</v>
      </c>
      <c r="D79" s="118">
        <v>1</v>
      </c>
      <c r="E79" s="119" t="s">
        <v>91</v>
      </c>
      <c r="F79" s="115" t="s">
        <v>15</v>
      </c>
      <c r="G79" s="111">
        <v>211</v>
      </c>
      <c r="H79" s="116" t="s">
        <v>32</v>
      </c>
      <c r="I79" s="116" t="s">
        <v>29</v>
      </c>
      <c r="J79" s="116" t="s">
        <v>92</v>
      </c>
      <c r="K79" s="83">
        <v>321</v>
      </c>
      <c r="L79" s="93">
        <v>20</v>
      </c>
      <c r="M79" s="93">
        <v>20</v>
      </c>
      <c r="N79" s="93">
        <v>19.3</v>
      </c>
      <c r="O79" s="84">
        <f t="shared" ref="O79:O80" si="7">ROUND(N79/M79*100,0)</f>
        <v>97</v>
      </c>
    </row>
    <row r="80" spans="1:16" ht="30" customHeight="1" x14ac:dyDescent="0.25">
      <c r="A80" s="117"/>
      <c r="B80" s="118"/>
      <c r="C80" s="117"/>
      <c r="D80" s="118"/>
      <c r="E80" s="119"/>
      <c r="F80" s="115"/>
      <c r="G80" s="111"/>
      <c r="H80" s="116"/>
      <c r="I80" s="116"/>
      <c r="J80" s="116"/>
      <c r="K80" s="83">
        <v>112</v>
      </c>
      <c r="L80" s="93">
        <v>20</v>
      </c>
      <c r="M80" s="93">
        <v>20</v>
      </c>
      <c r="N80" s="93">
        <v>18.2</v>
      </c>
      <c r="O80" s="84">
        <f t="shared" si="7"/>
        <v>91</v>
      </c>
    </row>
    <row r="81" spans="1:15" ht="31.5" customHeight="1" x14ac:dyDescent="0.25">
      <c r="A81" s="87" t="s">
        <v>28</v>
      </c>
      <c r="B81" s="79">
        <v>1</v>
      </c>
      <c r="C81" s="87" t="s">
        <v>140</v>
      </c>
      <c r="D81" s="79"/>
      <c r="E81" s="88" t="s">
        <v>134</v>
      </c>
      <c r="F81" s="81" t="s">
        <v>15</v>
      </c>
      <c r="G81" s="85">
        <v>211</v>
      </c>
      <c r="H81" s="86" t="s">
        <v>32</v>
      </c>
      <c r="I81" s="86" t="s">
        <v>29</v>
      </c>
      <c r="J81" s="33" t="s">
        <v>271</v>
      </c>
      <c r="K81" s="85"/>
      <c r="L81" s="94">
        <f>L82+L83</f>
        <v>0</v>
      </c>
      <c r="M81" s="94">
        <f t="shared" ref="M81:N81" si="8">M82+M83</f>
        <v>0</v>
      </c>
      <c r="N81" s="94">
        <f t="shared" si="8"/>
        <v>0</v>
      </c>
      <c r="O81" s="69">
        <v>0</v>
      </c>
    </row>
    <row r="82" spans="1:15" ht="30.75" customHeight="1" x14ac:dyDescent="0.25">
      <c r="A82" s="87" t="s">
        <v>28</v>
      </c>
      <c r="B82" s="79">
        <v>1</v>
      </c>
      <c r="C82" s="87" t="s">
        <v>140</v>
      </c>
      <c r="D82" s="79">
        <v>1</v>
      </c>
      <c r="E82" s="80" t="s">
        <v>136</v>
      </c>
      <c r="F82" s="81" t="s">
        <v>15</v>
      </c>
      <c r="G82" s="83">
        <v>211</v>
      </c>
      <c r="H82" s="82" t="s">
        <v>32</v>
      </c>
      <c r="I82" s="82" t="s">
        <v>29</v>
      </c>
      <c r="J82" s="2" t="s">
        <v>334</v>
      </c>
      <c r="K82" s="83">
        <v>611</v>
      </c>
      <c r="L82" s="93">
        <v>0</v>
      </c>
      <c r="M82" s="93">
        <v>0</v>
      </c>
      <c r="N82" s="93">
        <v>0</v>
      </c>
      <c r="O82" s="84">
        <v>0</v>
      </c>
    </row>
    <row r="83" spans="1:15" ht="35.25" customHeight="1" x14ac:dyDescent="0.25">
      <c r="A83" s="87" t="s">
        <v>28</v>
      </c>
      <c r="B83" s="79">
        <v>1</v>
      </c>
      <c r="C83" s="87" t="s">
        <v>140</v>
      </c>
      <c r="D83" s="79">
        <v>2</v>
      </c>
      <c r="E83" s="80" t="s">
        <v>171</v>
      </c>
      <c r="F83" s="81" t="s">
        <v>15</v>
      </c>
      <c r="G83" s="83">
        <v>211</v>
      </c>
      <c r="H83" s="82" t="s">
        <v>32</v>
      </c>
      <c r="I83" s="82" t="s">
        <v>29</v>
      </c>
      <c r="J83" s="2" t="s">
        <v>172</v>
      </c>
      <c r="K83" s="83">
        <v>611</v>
      </c>
      <c r="L83" s="93">
        <v>0</v>
      </c>
      <c r="M83" s="93">
        <v>0</v>
      </c>
      <c r="N83" s="93">
        <v>0</v>
      </c>
      <c r="O83" s="84">
        <v>0</v>
      </c>
    </row>
    <row r="84" spans="1:15" ht="21.75" customHeight="1" x14ac:dyDescent="0.25">
      <c r="A84" s="112" t="s">
        <v>28</v>
      </c>
      <c r="B84" s="113">
        <v>2</v>
      </c>
      <c r="C84" s="112"/>
      <c r="D84" s="113"/>
      <c r="E84" s="114" t="s">
        <v>22</v>
      </c>
      <c r="F84" s="81" t="s">
        <v>14</v>
      </c>
      <c r="G84" s="85"/>
      <c r="H84" s="86"/>
      <c r="I84" s="86"/>
      <c r="J84" s="86"/>
      <c r="K84" s="85"/>
      <c r="L84" s="91">
        <v>70556.100000000006</v>
      </c>
      <c r="M84" s="91">
        <v>84608.3</v>
      </c>
      <c r="N84" s="91">
        <v>84427.7</v>
      </c>
      <c r="O84" s="69">
        <f>ROUND(N84/M84*100,1)</f>
        <v>99.8</v>
      </c>
    </row>
    <row r="85" spans="1:15" ht="16.5" customHeight="1" x14ac:dyDescent="0.25">
      <c r="A85" s="112"/>
      <c r="B85" s="113"/>
      <c r="C85" s="112"/>
      <c r="D85" s="113"/>
      <c r="E85" s="114"/>
      <c r="F85" s="115" t="s">
        <v>15</v>
      </c>
      <c r="G85" s="111">
        <v>211</v>
      </c>
      <c r="H85" s="116" t="s">
        <v>32</v>
      </c>
      <c r="I85" s="82" t="s">
        <v>29</v>
      </c>
      <c r="J85" s="116" t="s">
        <v>272</v>
      </c>
      <c r="K85" s="111"/>
      <c r="L85" s="92">
        <f>L87+L136+L206+L215+L218+L222+L225+L212+L227</f>
        <v>60331.799999999996</v>
      </c>
      <c r="M85" s="92">
        <f t="shared" ref="M85:N85" si="9">M87+M136+M206+M215+M218+M222+M225+M212+M227</f>
        <v>71455.099999999991</v>
      </c>
      <c r="N85" s="92">
        <f t="shared" si="9"/>
        <v>71342.100000000006</v>
      </c>
      <c r="O85" s="69">
        <f t="shared" ref="O85:O136" si="10">ROUND(N85/M85*100,1)</f>
        <v>99.8</v>
      </c>
    </row>
    <row r="86" spans="1:15" ht="15.75" customHeight="1" x14ac:dyDescent="0.25">
      <c r="A86" s="112"/>
      <c r="B86" s="113"/>
      <c r="C86" s="112"/>
      <c r="D86" s="113"/>
      <c r="E86" s="114"/>
      <c r="F86" s="115"/>
      <c r="G86" s="111"/>
      <c r="H86" s="116"/>
      <c r="I86" s="82" t="s">
        <v>30</v>
      </c>
      <c r="J86" s="116"/>
      <c r="K86" s="111"/>
      <c r="L86" s="92">
        <f>L137+L191+L198</f>
        <v>10224.299999999999</v>
      </c>
      <c r="M86" s="92">
        <f>M137+M191+M198</f>
        <v>13153.2</v>
      </c>
      <c r="N86" s="92">
        <f>N137+N191+N198</f>
        <v>13085.6</v>
      </c>
      <c r="O86" s="69">
        <f t="shared" si="10"/>
        <v>99.5</v>
      </c>
    </row>
    <row r="87" spans="1:15" ht="30.75" customHeight="1" x14ac:dyDescent="0.25">
      <c r="A87" s="87" t="s">
        <v>28</v>
      </c>
      <c r="B87" s="79">
        <v>2</v>
      </c>
      <c r="C87" s="87" t="s">
        <v>29</v>
      </c>
      <c r="D87" s="79"/>
      <c r="E87" s="88" t="s">
        <v>93</v>
      </c>
      <c r="F87" s="81" t="s">
        <v>15</v>
      </c>
      <c r="G87" s="85">
        <v>211</v>
      </c>
      <c r="H87" s="86" t="s">
        <v>32</v>
      </c>
      <c r="I87" s="32" t="s">
        <v>29</v>
      </c>
      <c r="J87" s="86" t="s">
        <v>273</v>
      </c>
      <c r="K87" s="85"/>
      <c r="L87" s="96">
        <f>L88+L90+L91</f>
        <v>55691.3</v>
      </c>
      <c r="M87" s="96">
        <f t="shared" ref="M87:N87" si="11">M88+M90+M91</f>
        <v>58967.65</v>
      </c>
      <c r="N87" s="96">
        <f t="shared" si="11"/>
        <v>58967.65</v>
      </c>
      <c r="O87" s="69">
        <f t="shared" si="10"/>
        <v>100</v>
      </c>
    </row>
    <row r="88" spans="1:15" ht="18" customHeight="1" x14ac:dyDescent="0.25">
      <c r="A88" s="117" t="s">
        <v>28</v>
      </c>
      <c r="B88" s="118">
        <v>2</v>
      </c>
      <c r="C88" s="117" t="s">
        <v>29</v>
      </c>
      <c r="D88" s="118">
        <v>1</v>
      </c>
      <c r="E88" s="119" t="s">
        <v>93</v>
      </c>
      <c r="F88" s="115" t="s">
        <v>15</v>
      </c>
      <c r="G88" s="111">
        <v>211</v>
      </c>
      <c r="H88" s="116" t="s">
        <v>32</v>
      </c>
      <c r="I88" s="150" t="s">
        <v>29</v>
      </c>
      <c r="J88" s="82" t="s">
        <v>105</v>
      </c>
      <c r="K88" s="83">
        <v>611</v>
      </c>
      <c r="L88" s="97">
        <v>55691.3</v>
      </c>
      <c r="M88" s="97">
        <v>58967.65</v>
      </c>
      <c r="N88" s="97">
        <v>58967.65</v>
      </c>
      <c r="O88" s="69">
        <f t="shared" si="10"/>
        <v>100</v>
      </c>
    </row>
    <row r="89" spans="1:15" ht="12" customHeight="1" x14ac:dyDescent="0.25">
      <c r="A89" s="123"/>
      <c r="B89" s="123"/>
      <c r="C89" s="123"/>
      <c r="D89" s="123"/>
      <c r="E89" s="149"/>
      <c r="F89" s="149"/>
      <c r="G89" s="123"/>
      <c r="H89" s="123"/>
      <c r="I89" s="151"/>
      <c r="J89" s="82" t="s">
        <v>303</v>
      </c>
      <c r="K89" s="83">
        <v>611</v>
      </c>
      <c r="L89" s="97">
        <v>0</v>
      </c>
      <c r="M89" s="97">
        <v>0</v>
      </c>
      <c r="N89" s="97">
        <v>0</v>
      </c>
      <c r="O89" s="69">
        <v>0</v>
      </c>
    </row>
    <row r="90" spans="1:15" ht="22.5" customHeight="1" x14ac:dyDescent="0.25">
      <c r="A90" s="117" t="s">
        <v>28</v>
      </c>
      <c r="B90" s="118">
        <v>2</v>
      </c>
      <c r="C90" s="117" t="s">
        <v>29</v>
      </c>
      <c r="D90" s="118">
        <v>3</v>
      </c>
      <c r="E90" s="119" t="s">
        <v>146</v>
      </c>
      <c r="F90" s="115" t="s">
        <v>15</v>
      </c>
      <c r="G90" s="111">
        <v>211</v>
      </c>
      <c r="H90" s="116" t="s">
        <v>17</v>
      </c>
      <c r="I90" s="116" t="s">
        <v>18</v>
      </c>
      <c r="J90" s="116" t="s">
        <v>173</v>
      </c>
      <c r="K90" s="6">
        <v>611</v>
      </c>
      <c r="L90" s="93">
        <v>0</v>
      </c>
      <c r="M90" s="93">
        <v>0</v>
      </c>
      <c r="N90" s="93">
        <v>0</v>
      </c>
      <c r="O90" s="69">
        <v>0</v>
      </c>
    </row>
    <row r="91" spans="1:15" ht="18" customHeight="1" x14ac:dyDescent="0.25">
      <c r="A91" s="117"/>
      <c r="B91" s="118"/>
      <c r="C91" s="117"/>
      <c r="D91" s="118"/>
      <c r="E91" s="119"/>
      <c r="F91" s="115"/>
      <c r="G91" s="111"/>
      <c r="H91" s="116"/>
      <c r="I91" s="116"/>
      <c r="J91" s="116"/>
      <c r="K91" s="6">
        <v>612</v>
      </c>
      <c r="L91" s="93">
        <v>0</v>
      </c>
      <c r="M91" s="93">
        <v>0</v>
      </c>
      <c r="N91" s="93">
        <v>0</v>
      </c>
      <c r="O91" s="69">
        <v>0</v>
      </c>
    </row>
    <row r="92" spans="1:15" ht="31.5" hidden="1" customHeight="1" x14ac:dyDescent="0.25">
      <c r="A92" s="87" t="s">
        <v>28</v>
      </c>
      <c r="B92" s="79">
        <v>2</v>
      </c>
      <c r="C92" s="87" t="s">
        <v>33</v>
      </c>
      <c r="D92" s="79"/>
      <c r="E92" s="80" t="s">
        <v>94</v>
      </c>
      <c r="F92" s="81" t="s">
        <v>15</v>
      </c>
      <c r="G92" s="6">
        <v>211</v>
      </c>
      <c r="H92" s="82" t="s">
        <v>32</v>
      </c>
      <c r="I92" s="82" t="s">
        <v>29</v>
      </c>
      <c r="J92" s="5" t="s">
        <v>274</v>
      </c>
      <c r="K92" s="6"/>
      <c r="L92" s="93">
        <v>0</v>
      </c>
      <c r="M92" s="93">
        <v>0</v>
      </c>
      <c r="N92" s="93">
        <v>0</v>
      </c>
      <c r="O92" s="69" t="e">
        <f t="shared" si="10"/>
        <v>#DIV/0!</v>
      </c>
    </row>
    <row r="93" spans="1:15" ht="34.5" hidden="1" customHeight="1" x14ac:dyDescent="0.25">
      <c r="A93" s="87" t="s">
        <v>28</v>
      </c>
      <c r="B93" s="79">
        <v>2</v>
      </c>
      <c r="C93" s="87" t="s">
        <v>33</v>
      </c>
      <c r="D93" s="79">
        <v>1</v>
      </c>
      <c r="E93" s="80" t="s">
        <v>174</v>
      </c>
      <c r="F93" s="81" t="s">
        <v>15</v>
      </c>
      <c r="G93" s="83">
        <v>211</v>
      </c>
      <c r="H93" s="82" t="s">
        <v>32</v>
      </c>
      <c r="I93" s="5" t="s">
        <v>29</v>
      </c>
      <c r="J93" s="82" t="s">
        <v>106</v>
      </c>
      <c r="K93" s="83">
        <v>611</v>
      </c>
      <c r="L93" s="97">
        <v>0</v>
      </c>
      <c r="M93" s="97">
        <v>0</v>
      </c>
      <c r="N93" s="97">
        <v>0</v>
      </c>
      <c r="O93" s="69" t="e">
        <f t="shared" si="10"/>
        <v>#DIV/0!</v>
      </c>
    </row>
    <row r="94" spans="1:15" ht="28.5" hidden="1" customHeight="1" x14ac:dyDescent="0.25">
      <c r="A94" s="117" t="s">
        <v>28</v>
      </c>
      <c r="B94" s="118">
        <v>2</v>
      </c>
      <c r="C94" s="117" t="s">
        <v>33</v>
      </c>
      <c r="D94" s="118">
        <v>2</v>
      </c>
      <c r="E94" s="119" t="s">
        <v>175</v>
      </c>
      <c r="F94" s="115" t="s">
        <v>15</v>
      </c>
      <c r="G94" s="111">
        <v>211</v>
      </c>
      <c r="H94" s="116" t="s">
        <v>17</v>
      </c>
      <c r="I94" s="116" t="s">
        <v>18</v>
      </c>
      <c r="J94" s="116" t="s">
        <v>176</v>
      </c>
      <c r="K94" s="6">
        <v>611</v>
      </c>
      <c r="L94" s="93">
        <v>0</v>
      </c>
      <c r="M94" s="93">
        <v>0</v>
      </c>
      <c r="N94" s="93">
        <v>0</v>
      </c>
      <c r="O94" s="69" t="e">
        <f t="shared" si="10"/>
        <v>#DIV/0!</v>
      </c>
    </row>
    <row r="95" spans="1:15" ht="48.75" hidden="1" customHeight="1" x14ac:dyDescent="0.25">
      <c r="A95" s="117"/>
      <c r="B95" s="118"/>
      <c r="C95" s="117"/>
      <c r="D95" s="118"/>
      <c r="E95" s="119"/>
      <c r="F95" s="115"/>
      <c r="G95" s="111"/>
      <c r="H95" s="116"/>
      <c r="I95" s="116"/>
      <c r="J95" s="116"/>
      <c r="K95" s="6">
        <v>612</v>
      </c>
      <c r="L95" s="93">
        <v>0</v>
      </c>
      <c r="M95" s="93">
        <v>0</v>
      </c>
      <c r="N95" s="93">
        <v>0</v>
      </c>
      <c r="O95" s="69" t="e">
        <f t="shared" si="10"/>
        <v>#DIV/0!</v>
      </c>
    </row>
    <row r="96" spans="1:15" ht="45" hidden="1" customHeight="1" x14ac:dyDescent="0.25">
      <c r="A96" s="87" t="s">
        <v>28</v>
      </c>
      <c r="B96" s="79">
        <v>2</v>
      </c>
      <c r="C96" s="87" t="s">
        <v>28</v>
      </c>
      <c r="D96" s="79"/>
      <c r="E96" s="80" t="s">
        <v>95</v>
      </c>
      <c r="F96" s="81" t="s">
        <v>15</v>
      </c>
      <c r="G96" s="6">
        <v>211</v>
      </c>
      <c r="H96" s="82" t="s">
        <v>32</v>
      </c>
      <c r="I96" s="82" t="s">
        <v>29</v>
      </c>
      <c r="J96" s="5" t="s">
        <v>275</v>
      </c>
      <c r="K96" s="6"/>
      <c r="L96" s="93">
        <v>0</v>
      </c>
      <c r="M96" s="93">
        <v>0</v>
      </c>
      <c r="N96" s="93">
        <v>0</v>
      </c>
      <c r="O96" s="69" t="e">
        <f t="shared" si="10"/>
        <v>#DIV/0!</v>
      </c>
    </row>
    <row r="97" spans="1:15" ht="51" hidden="1" customHeight="1" x14ac:dyDescent="0.25">
      <c r="A97" s="87" t="s">
        <v>28</v>
      </c>
      <c r="B97" s="79">
        <v>2</v>
      </c>
      <c r="C97" s="87" t="s">
        <v>28</v>
      </c>
      <c r="D97" s="79">
        <v>1</v>
      </c>
      <c r="E97" s="80" t="s">
        <v>177</v>
      </c>
      <c r="F97" s="81" t="s">
        <v>15</v>
      </c>
      <c r="G97" s="83">
        <v>211</v>
      </c>
      <c r="H97" s="82" t="s">
        <v>32</v>
      </c>
      <c r="I97" s="5" t="s">
        <v>29</v>
      </c>
      <c r="J97" s="82" t="s">
        <v>107</v>
      </c>
      <c r="K97" s="83">
        <v>611</v>
      </c>
      <c r="L97" s="97">
        <v>0</v>
      </c>
      <c r="M97" s="97">
        <v>0</v>
      </c>
      <c r="N97" s="97">
        <v>0</v>
      </c>
      <c r="O97" s="69" t="e">
        <f t="shared" si="10"/>
        <v>#DIV/0!</v>
      </c>
    </row>
    <row r="98" spans="1:15" ht="28.5" hidden="1" customHeight="1" x14ac:dyDescent="0.25">
      <c r="A98" s="117" t="s">
        <v>28</v>
      </c>
      <c r="B98" s="118">
        <v>2</v>
      </c>
      <c r="C98" s="117" t="s">
        <v>28</v>
      </c>
      <c r="D98" s="118">
        <v>2</v>
      </c>
      <c r="E98" s="119" t="s">
        <v>178</v>
      </c>
      <c r="F98" s="115" t="s">
        <v>15</v>
      </c>
      <c r="G98" s="111">
        <v>211</v>
      </c>
      <c r="H98" s="116" t="s">
        <v>17</v>
      </c>
      <c r="I98" s="116" t="s">
        <v>18</v>
      </c>
      <c r="J98" s="116" t="s">
        <v>179</v>
      </c>
      <c r="K98" s="6">
        <v>611</v>
      </c>
      <c r="L98" s="93">
        <v>0</v>
      </c>
      <c r="M98" s="93">
        <v>0</v>
      </c>
      <c r="N98" s="93">
        <v>0</v>
      </c>
      <c r="O98" s="69" t="e">
        <f t="shared" si="10"/>
        <v>#DIV/0!</v>
      </c>
    </row>
    <row r="99" spans="1:15" ht="48.75" hidden="1" customHeight="1" x14ac:dyDescent="0.25">
      <c r="A99" s="117"/>
      <c r="B99" s="118"/>
      <c r="C99" s="117"/>
      <c r="D99" s="118"/>
      <c r="E99" s="119"/>
      <c r="F99" s="115"/>
      <c r="G99" s="111"/>
      <c r="H99" s="116"/>
      <c r="I99" s="116"/>
      <c r="J99" s="116"/>
      <c r="K99" s="6">
        <v>612</v>
      </c>
      <c r="L99" s="93">
        <v>0</v>
      </c>
      <c r="M99" s="93">
        <v>0</v>
      </c>
      <c r="N99" s="93">
        <v>0</v>
      </c>
      <c r="O99" s="69" t="e">
        <f t="shared" si="10"/>
        <v>#DIV/0!</v>
      </c>
    </row>
    <row r="100" spans="1:15" ht="33" hidden="1" customHeight="1" x14ac:dyDescent="0.25">
      <c r="A100" s="87" t="s">
        <v>28</v>
      </c>
      <c r="B100" s="79">
        <v>2</v>
      </c>
      <c r="C100" s="87" t="s">
        <v>30</v>
      </c>
      <c r="D100" s="79"/>
      <c r="E100" s="73" t="s">
        <v>96</v>
      </c>
      <c r="F100" s="81" t="s">
        <v>15</v>
      </c>
      <c r="G100" s="6">
        <v>211</v>
      </c>
      <c r="H100" s="82" t="s">
        <v>32</v>
      </c>
      <c r="I100" s="82" t="s">
        <v>29</v>
      </c>
      <c r="J100" s="5" t="s">
        <v>276</v>
      </c>
      <c r="K100" s="6"/>
      <c r="L100" s="93">
        <v>0</v>
      </c>
      <c r="M100" s="93">
        <v>0</v>
      </c>
      <c r="N100" s="93">
        <v>0</v>
      </c>
      <c r="O100" s="69" t="e">
        <f t="shared" si="10"/>
        <v>#DIV/0!</v>
      </c>
    </row>
    <row r="101" spans="1:15" ht="34.5" hidden="1" customHeight="1" x14ac:dyDescent="0.25">
      <c r="A101" s="87" t="s">
        <v>28</v>
      </c>
      <c r="B101" s="79">
        <v>2</v>
      </c>
      <c r="C101" s="87" t="s">
        <v>30</v>
      </c>
      <c r="D101" s="79">
        <v>1</v>
      </c>
      <c r="E101" s="80" t="s">
        <v>180</v>
      </c>
      <c r="F101" s="81" t="s">
        <v>15</v>
      </c>
      <c r="G101" s="83">
        <v>211</v>
      </c>
      <c r="H101" s="82" t="s">
        <v>32</v>
      </c>
      <c r="I101" s="5" t="s">
        <v>29</v>
      </c>
      <c r="J101" s="82" t="s">
        <v>108</v>
      </c>
      <c r="K101" s="83">
        <v>611</v>
      </c>
      <c r="L101" s="97">
        <v>0</v>
      </c>
      <c r="M101" s="97">
        <v>0</v>
      </c>
      <c r="N101" s="97">
        <v>0</v>
      </c>
      <c r="O101" s="69" t="e">
        <f t="shared" si="10"/>
        <v>#DIV/0!</v>
      </c>
    </row>
    <row r="102" spans="1:15" ht="28.5" hidden="1" customHeight="1" x14ac:dyDescent="0.25">
      <c r="A102" s="117" t="s">
        <v>28</v>
      </c>
      <c r="B102" s="118">
        <v>2</v>
      </c>
      <c r="C102" s="117" t="s">
        <v>30</v>
      </c>
      <c r="D102" s="118">
        <v>2</v>
      </c>
      <c r="E102" s="119" t="s">
        <v>181</v>
      </c>
      <c r="F102" s="115" t="s">
        <v>15</v>
      </c>
      <c r="G102" s="111">
        <v>211</v>
      </c>
      <c r="H102" s="116" t="s">
        <v>17</v>
      </c>
      <c r="I102" s="116" t="s">
        <v>18</v>
      </c>
      <c r="J102" s="116" t="s">
        <v>182</v>
      </c>
      <c r="K102" s="6">
        <v>611</v>
      </c>
      <c r="L102" s="93">
        <v>0</v>
      </c>
      <c r="M102" s="93">
        <v>0</v>
      </c>
      <c r="N102" s="93">
        <v>0</v>
      </c>
      <c r="O102" s="69" t="e">
        <f t="shared" si="10"/>
        <v>#DIV/0!</v>
      </c>
    </row>
    <row r="103" spans="1:15" ht="48.75" hidden="1" customHeight="1" x14ac:dyDescent="0.25">
      <c r="A103" s="117"/>
      <c r="B103" s="118"/>
      <c r="C103" s="117"/>
      <c r="D103" s="118"/>
      <c r="E103" s="119"/>
      <c r="F103" s="115"/>
      <c r="G103" s="111"/>
      <c r="H103" s="116"/>
      <c r="I103" s="116"/>
      <c r="J103" s="116"/>
      <c r="K103" s="6">
        <v>612</v>
      </c>
      <c r="L103" s="93">
        <v>0</v>
      </c>
      <c r="M103" s="93">
        <v>0</v>
      </c>
      <c r="N103" s="93">
        <v>0</v>
      </c>
      <c r="O103" s="69" t="e">
        <f t="shared" si="10"/>
        <v>#DIV/0!</v>
      </c>
    </row>
    <row r="104" spans="1:15" ht="31.5" hidden="1" customHeight="1" x14ac:dyDescent="0.25">
      <c r="A104" s="87" t="s">
        <v>28</v>
      </c>
      <c r="B104" s="79">
        <v>2</v>
      </c>
      <c r="C104" s="87" t="s">
        <v>31</v>
      </c>
      <c r="D104" s="79"/>
      <c r="E104" s="80" t="s">
        <v>97</v>
      </c>
      <c r="F104" s="81" t="s">
        <v>15</v>
      </c>
      <c r="G104" s="6">
        <v>211</v>
      </c>
      <c r="H104" s="82" t="s">
        <v>32</v>
      </c>
      <c r="I104" s="82" t="s">
        <v>29</v>
      </c>
      <c r="J104" s="5" t="s">
        <v>277</v>
      </c>
      <c r="K104" s="6"/>
      <c r="L104" s="93">
        <v>0</v>
      </c>
      <c r="M104" s="93">
        <v>0</v>
      </c>
      <c r="N104" s="93">
        <v>0</v>
      </c>
      <c r="O104" s="69" t="e">
        <f t="shared" si="10"/>
        <v>#DIV/0!</v>
      </c>
    </row>
    <row r="105" spans="1:15" ht="34.5" hidden="1" customHeight="1" x14ac:dyDescent="0.25">
      <c r="A105" s="87" t="s">
        <v>28</v>
      </c>
      <c r="B105" s="79">
        <v>2</v>
      </c>
      <c r="C105" s="87" t="s">
        <v>31</v>
      </c>
      <c r="D105" s="79">
        <v>1</v>
      </c>
      <c r="E105" s="80" t="s">
        <v>183</v>
      </c>
      <c r="F105" s="81" t="s">
        <v>15</v>
      </c>
      <c r="G105" s="83">
        <v>211</v>
      </c>
      <c r="H105" s="82" t="s">
        <v>32</v>
      </c>
      <c r="I105" s="5" t="s">
        <v>29</v>
      </c>
      <c r="J105" s="82" t="s">
        <v>109</v>
      </c>
      <c r="K105" s="83">
        <v>611</v>
      </c>
      <c r="L105" s="97">
        <v>0</v>
      </c>
      <c r="M105" s="97">
        <v>0</v>
      </c>
      <c r="N105" s="97">
        <v>0</v>
      </c>
      <c r="O105" s="69" t="e">
        <f t="shared" si="10"/>
        <v>#DIV/0!</v>
      </c>
    </row>
    <row r="106" spans="1:15" ht="28.5" hidden="1" customHeight="1" x14ac:dyDescent="0.25">
      <c r="A106" s="117" t="s">
        <v>28</v>
      </c>
      <c r="B106" s="118">
        <v>2</v>
      </c>
      <c r="C106" s="117" t="s">
        <v>31</v>
      </c>
      <c r="D106" s="118">
        <v>2</v>
      </c>
      <c r="E106" s="119" t="s">
        <v>184</v>
      </c>
      <c r="F106" s="115" t="s">
        <v>15</v>
      </c>
      <c r="G106" s="111">
        <v>211</v>
      </c>
      <c r="H106" s="116" t="s">
        <v>17</v>
      </c>
      <c r="I106" s="116" t="s">
        <v>18</v>
      </c>
      <c r="J106" s="116" t="s">
        <v>185</v>
      </c>
      <c r="K106" s="6">
        <v>611</v>
      </c>
      <c r="L106" s="93">
        <v>0</v>
      </c>
      <c r="M106" s="93">
        <v>0</v>
      </c>
      <c r="N106" s="93">
        <v>0</v>
      </c>
      <c r="O106" s="69" t="e">
        <f t="shared" si="10"/>
        <v>#DIV/0!</v>
      </c>
    </row>
    <row r="107" spans="1:15" ht="48.75" hidden="1" customHeight="1" x14ac:dyDescent="0.25">
      <c r="A107" s="117"/>
      <c r="B107" s="118"/>
      <c r="C107" s="117"/>
      <c r="D107" s="118"/>
      <c r="E107" s="119"/>
      <c r="F107" s="115"/>
      <c r="G107" s="111"/>
      <c r="H107" s="116"/>
      <c r="I107" s="116"/>
      <c r="J107" s="116"/>
      <c r="K107" s="6">
        <v>612</v>
      </c>
      <c r="L107" s="93">
        <v>0</v>
      </c>
      <c r="M107" s="93">
        <v>0</v>
      </c>
      <c r="N107" s="93">
        <v>0</v>
      </c>
      <c r="O107" s="69" t="e">
        <f t="shared" si="10"/>
        <v>#DIV/0!</v>
      </c>
    </row>
    <row r="108" spans="1:15" ht="31.5" hidden="1" customHeight="1" x14ac:dyDescent="0.25">
      <c r="A108" s="87" t="s">
        <v>28</v>
      </c>
      <c r="B108" s="79">
        <v>2</v>
      </c>
      <c r="C108" s="87" t="s">
        <v>34</v>
      </c>
      <c r="D108" s="79"/>
      <c r="E108" s="80" t="s">
        <v>98</v>
      </c>
      <c r="F108" s="81" t="s">
        <v>15</v>
      </c>
      <c r="G108" s="6">
        <v>211</v>
      </c>
      <c r="H108" s="82" t="s">
        <v>32</v>
      </c>
      <c r="I108" s="82" t="s">
        <v>29</v>
      </c>
      <c r="J108" s="5" t="s">
        <v>278</v>
      </c>
      <c r="K108" s="6"/>
      <c r="L108" s="93">
        <v>0</v>
      </c>
      <c r="M108" s="93">
        <v>0</v>
      </c>
      <c r="N108" s="93">
        <v>0</v>
      </c>
      <c r="O108" s="69" t="e">
        <f t="shared" si="10"/>
        <v>#DIV/0!</v>
      </c>
    </row>
    <row r="109" spans="1:15" ht="34.5" hidden="1" customHeight="1" x14ac:dyDescent="0.25">
      <c r="A109" s="87" t="s">
        <v>28</v>
      </c>
      <c r="B109" s="79">
        <v>2</v>
      </c>
      <c r="C109" s="87" t="s">
        <v>34</v>
      </c>
      <c r="D109" s="79">
        <v>1</v>
      </c>
      <c r="E109" s="80" t="s">
        <v>186</v>
      </c>
      <c r="F109" s="81" t="s">
        <v>15</v>
      </c>
      <c r="G109" s="83">
        <v>211</v>
      </c>
      <c r="H109" s="82" t="s">
        <v>32</v>
      </c>
      <c r="I109" s="5" t="s">
        <v>29</v>
      </c>
      <c r="J109" s="82" t="s">
        <v>110</v>
      </c>
      <c r="K109" s="83">
        <v>611</v>
      </c>
      <c r="L109" s="97">
        <v>0</v>
      </c>
      <c r="M109" s="97">
        <v>0</v>
      </c>
      <c r="N109" s="97">
        <v>0</v>
      </c>
      <c r="O109" s="69" t="e">
        <f t="shared" si="10"/>
        <v>#DIV/0!</v>
      </c>
    </row>
    <row r="110" spans="1:15" ht="28.5" hidden="1" customHeight="1" x14ac:dyDescent="0.25">
      <c r="A110" s="117" t="s">
        <v>28</v>
      </c>
      <c r="B110" s="118">
        <v>2</v>
      </c>
      <c r="C110" s="117" t="s">
        <v>34</v>
      </c>
      <c r="D110" s="118">
        <v>2</v>
      </c>
      <c r="E110" s="119" t="s">
        <v>187</v>
      </c>
      <c r="F110" s="115" t="s">
        <v>15</v>
      </c>
      <c r="G110" s="111">
        <v>211</v>
      </c>
      <c r="H110" s="116" t="s">
        <v>17</v>
      </c>
      <c r="I110" s="116" t="s">
        <v>18</v>
      </c>
      <c r="J110" s="116" t="s">
        <v>188</v>
      </c>
      <c r="K110" s="6">
        <v>611</v>
      </c>
      <c r="L110" s="93">
        <v>0</v>
      </c>
      <c r="M110" s="93">
        <v>0</v>
      </c>
      <c r="N110" s="93">
        <v>0</v>
      </c>
      <c r="O110" s="69" t="e">
        <f t="shared" si="10"/>
        <v>#DIV/0!</v>
      </c>
    </row>
    <row r="111" spans="1:15" ht="48.75" hidden="1" customHeight="1" x14ac:dyDescent="0.25">
      <c r="A111" s="117"/>
      <c r="B111" s="118"/>
      <c r="C111" s="117"/>
      <c r="D111" s="118"/>
      <c r="E111" s="119"/>
      <c r="F111" s="115"/>
      <c r="G111" s="111"/>
      <c r="H111" s="116"/>
      <c r="I111" s="116"/>
      <c r="J111" s="116"/>
      <c r="K111" s="6">
        <v>612</v>
      </c>
      <c r="L111" s="93">
        <v>0</v>
      </c>
      <c r="M111" s="93">
        <v>0</v>
      </c>
      <c r="N111" s="93">
        <v>0</v>
      </c>
      <c r="O111" s="69" t="e">
        <f t="shared" si="10"/>
        <v>#DIV/0!</v>
      </c>
    </row>
    <row r="112" spans="1:15" ht="30" hidden="1" customHeight="1" x14ac:dyDescent="0.25">
      <c r="A112" s="87" t="s">
        <v>28</v>
      </c>
      <c r="B112" s="79">
        <v>2</v>
      </c>
      <c r="C112" s="87" t="s">
        <v>66</v>
      </c>
      <c r="D112" s="79"/>
      <c r="E112" s="80" t="s">
        <v>99</v>
      </c>
      <c r="F112" s="81" t="s">
        <v>15</v>
      </c>
      <c r="G112" s="6">
        <v>211</v>
      </c>
      <c r="H112" s="82" t="s">
        <v>32</v>
      </c>
      <c r="I112" s="82" t="s">
        <v>29</v>
      </c>
      <c r="J112" s="5" t="s">
        <v>279</v>
      </c>
      <c r="K112" s="6"/>
      <c r="L112" s="93">
        <v>0</v>
      </c>
      <c r="M112" s="93">
        <v>0</v>
      </c>
      <c r="N112" s="93">
        <v>0</v>
      </c>
      <c r="O112" s="69" t="e">
        <f t="shared" si="10"/>
        <v>#DIV/0!</v>
      </c>
    </row>
    <row r="113" spans="1:15" ht="34.5" hidden="1" customHeight="1" x14ac:dyDescent="0.25">
      <c r="A113" s="87" t="s">
        <v>28</v>
      </c>
      <c r="B113" s="79">
        <v>2</v>
      </c>
      <c r="C113" s="87" t="s">
        <v>66</v>
      </c>
      <c r="D113" s="79">
        <v>1</v>
      </c>
      <c r="E113" s="80" t="s">
        <v>189</v>
      </c>
      <c r="F113" s="81" t="s">
        <v>15</v>
      </c>
      <c r="G113" s="83">
        <v>211</v>
      </c>
      <c r="H113" s="82" t="s">
        <v>32</v>
      </c>
      <c r="I113" s="5" t="s">
        <v>29</v>
      </c>
      <c r="J113" s="82" t="s">
        <v>111</v>
      </c>
      <c r="K113" s="83">
        <v>611</v>
      </c>
      <c r="L113" s="97">
        <v>0</v>
      </c>
      <c r="M113" s="97">
        <v>0</v>
      </c>
      <c r="N113" s="97">
        <v>0</v>
      </c>
      <c r="O113" s="69" t="e">
        <f t="shared" si="10"/>
        <v>#DIV/0!</v>
      </c>
    </row>
    <row r="114" spans="1:15" ht="28.5" hidden="1" customHeight="1" x14ac:dyDescent="0.25">
      <c r="A114" s="117" t="s">
        <v>28</v>
      </c>
      <c r="B114" s="118">
        <v>2</v>
      </c>
      <c r="C114" s="117" t="s">
        <v>66</v>
      </c>
      <c r="D114" s="118">
        <v>2</v>
      </c>
      <c r="E114" s="119" t="s">
        <v>190</v>
      </c>
      <c r="F114" s="115" t="s">
        <v>15</v>
      </c>
      <c r="G114" s="111">
        <v>211</v>
      </c>
      <c r="H114" s="116" t="s">
        <v>17</v>
      </c>
      <c r="I114" s="116" t="s">
        <v>18</v>
      </c>
      <c r="J114" s="116" t="s">
        <v>191</v>
      </c>
      <c r="K114" s="6">
        <v>611</v>
      </c>
      <c r="L114" s="93">
        <v>0</v>
      </c>
      <c r="M114" s="93">
        <v>0</v>
      </c>
      <c r="N114" s="93">
        <v>0</v>
      </c>
      <c r="O114" s="69" t="e">
        <f t="shared" si="10"/>
        <v>#DIV/0!</v>
      </c>
    </row>
    <row r="115" spans="1:15" ht="48.75" hidden="1" customHeight="1" x14ac:dyDescent="0.25">
      <c r="A115" s="117"/>
      <c r="B115" s="118"/>
      <c r="C115" s="117"/>
      <c r="D115" s="118"/>
      <c r="E115" s="119"/>
      <c r="F115" s="115"/>
      <c r="G115" s="111"/>
      <c r="H115" s="116"/>
      <c r="I115" s="116"/>
      <c r="J115" s="116"/>
      <c r="K115" s="6">
        <v>612</v>
      </c>
      <c r="L115" s="93">
        <v>0</v>
      </c>
      <c r="M115" s="93">
        <v>0</v>
      </c>
      <c r="N115" s="93">
        <v>0</v>
      </c>
      <c r="O115" s="69" t="e">
        <f t="shared" si="10"/>
        <v>#DIV/0!</v>
      </c>
    </row>
    <row r="116" spans="1:15" ht="34.5" hidden="1" customHeight="1" x14ac:dyDescent="0.25">
      <c r="A116" s="87" t="s">
        <v>28</v>
      </c>
      <c r="B116" s="79">
        <v>2</v>
      </c>
      <c r="C116" s="87" t="s">
        <v>32</v>
      </c>
      <c r="D116" s="79"/>
      <c r="E116" s="73" t="s">
        <v>100</v>
      </c>
      <c r="F116" s="81" t="s">
        <v>15</v>
      </c>
      <c r="G116" s="6">
        <v>211</v>
      </c>
      <c r="H116" s="82" t="s">
        <v>32</v>
      </c>
      <c r="I116" s="82" t="s">
        <v>29</v>
      </c>
      <c r="J116" s="5" t="s">
        <v>280</v>
      </c>
      <c r="K116" s="6"/>
      <c r="L116" s="93">
        <v>0</v>
      </c>
      <c r="M116" s="93">
        <v>0</v>
      </c>
      <c r="N116" s="93">
        <v>0</v>
      </c>
      <c r="O116" s="69" t="e">
        <f t="shared" si="10"/>
        <v>#DIV/0!</v>
      </c>
    </row>
    <row r="117" spans="1:15" ht="34.5" hidden="1" customHeight="1" x14ac:dyDescent="0.25">
      <c r="A117" s="87" t="s">
        <v>28</v>
      </c>
      <c r="B117" s="79">
        <v>2</v>
      </c>
      <c r="C117" s="87" t="s">
        <v>32</v>
      </c>
      <c r="D117" s="79">
        <v>1</v>
      </c>
      <c r="E117" s="80" t="s">
        <v>192</v>
      </c>
      <c r="F117" s="81" t="s">
        <v>15</v>
      </c>
      <c r="G117" s="83">
        <v>211</v>
      </c>
      <c r="H117" s="82" t="s">
        <v>32</v>
      </c>
      <c r="I117" s="5" t="s">
        <v>29</v>
      </c>
      <c r="J117" s="82" t="s">
        <v>112</v>
      </c>
      <c r="K117" s="83">
        <v>611</v>
      </c>
      <c r="L117" s="97">
        <v>0</v>
      </c>
      <c r="M117" s="97">
        <v>0</v>
      </c>
      <c r="N117" s="97">
        <v>0</v>
      </c>
      <c r="O117" s="69" t="e">
        <f t="shared" si="10"/>
        <v>#DIV/0!</v>
      </c>
    </row>
    <row r="118" spans="1:15" ht="28.5" hidden="1" customHeight="1" x14ac:dyDescent="0.25">
      <c r="A118" s="117" t="s">
        <v>28</v>
      </c>
      <c r="B118" s="118">
        <v>2</v>
      </c>
      <c r="C118" s="117" t="s">
        <v>32</v>
      </c>
      <c r="D118" s="118">
        <v>2</v>
      </c>
      <c r="E118" s="119" t="s">
        <v>193</v>
      </c>
      <c r="F118" s="115" t="s">
        <v>15</v>
      </c>
      <c r="G118" s="111">
        <v>211</v>
      </c>
      <c r="H118" s="116" t="s">
        <v>17</v>
      </c>
      <c r="I118" s="116" t="s">
        <v>18</v>
      </c>
      <c r="J118" s="116" t="s">
        <v>194</v>
      </c>
      <c r="K118" s="6">
        <v>611</v>
      </c>
      <c r="L118" s="93">
        <v>0</v>
      </c>
      <c r="M118" s="93">
        <v>0</v>
      </c>
      <c r="N118" s="93">
        <v>0</v>
      </c>
      <c r="O118" s="69" t="e">
        <f t="shared" si="10"/>
        <v>#DIV/0!</v>
      </c>
    </row>
    <row r="119" spans="1:15" ht="48.75" hidden="1" customHeight="1" x14ac:dyDescent="0.25">
      <c r="A119" s="117"/>
      <c r="B119" s="118"/>
      <c r="C119" s="117"/>
      <c r="D119" s="118"/>
      <c r="E119" s="119"/>
      <c r="F119" s="115"/>
      <c r="G119" s="111"/>
      <c r="H119" s="116"/>
      <c r="I119" s="116"/>
      <c r="J119" s="116"/>
      <c r="K119" s="6">
        <v>612</v>
      </c>
      <c r="L119" s="93">
        <v>0</v>
      </c>
      <c r="M119" s="93">
        <v>0</v>
      </c>
      <c r="N119" s="93">
        <v>0</v>
      </c>
      <c r="O119" s="69" t="e">
        <f t="shared" si="10"/>
        <v>#DIV/0!</v>
      </c>
    </row>
    <row r="120" spans="1:15" ht="31.5" hidden="1" customHeight="1" x14ac:dyDescent="0.25">
      <c r="A120" s="87" t="s">
        <v>28</v>
      </c>
      <c r="B120" s="79">
        <v>2</v>
      </c>
      <c r="C120" s="87" t="s">
        <v>35</v>
      </c>
      <c r="D120" s="79"/>
      <c r="E120" s="80" t="s">
        <v>101</v>
      </c>
      <c r="F120" s="81" t="s">
        <v>15</v>
      </c>
      <c r="G120" s="6">
        <v>211</v>
      </c>
      <c r="H120" s="82" t="s">
        <v>32</v>
      </c>
      <c r="I120" s="82" t="s">
        <v>29</v>
      </c>
      <c r="J120" s="5" t="s">
        <v>281</v>
      </c>
      <c r="K120" s="6"/>
      <c r="L120" s="93">
        <v>0</v>
      </c>
      <c r="M120" s="93">
        <v>0</v>
      </c>
      <c r="N120" s="93">
        <v>0</v>
      </c>
      <c r="O120" s="69" t="e">
        <f t="shared" si="10"/>
        <v>#DIV/0!</v>
      </c>
    </row>
    <row r="121" spans="1:15" ht="34.5" hidden="1" customHeight="1" x14ac:dyDescent="0.25">
      <c r="A121" s="87" t="s">
        <v>28</v>
      </c>
      <c r="B121" s="79">
        <v>2</v>
      </c>
      <c r="C121" s="87" t="s">
        <v>35</v>
      </c>
      <c r="D121" s="79">
        <v>1</v>
      </c>
      <c r="E121" s="80" t="s">
        <v>195</v>
      </c>
      <c r="F121" s="81" t="s">
        <v>15</v>
      </c>
      <c r="G121" s="83">
        <v>211</v>
      </c>
      <c r="H121" s="82" t="s">
        <v>32</v>
      </c>
      <c r="I121" s="5" t="s">
        <v>29</v>
      </c>
      <c r="J121" s="82" t="s">
        <v>113</v>
      </c>
      <c r="K121" s="83">
        <v>611</v>
      </c>
      <c r="L121" s="97">
        <v>0</v>
      </c>
      <c r="M121" s="97">
        <v>0</v>
      </c>
      <c r="N121" s="97">
        <v>0</v>
      </c>
      <c r="O121" s="69" t="e">
        <f t="shared" si="10"/>
        <v>#DIV/0!</v>
      </c>
    </row>
    <row r="122" spans="1:15" ht="28.5" hidden="1" customHeight="1" x14ac:dyDescent="0.25">
      <c r="A122" s="117" t="s">
        <v>28</v>
      </c>
      <c r="B122" s="118">
        <v>2</v>
      </c>
      <c r="C122" s="117" t="s">
        <v>35</v>
      </c>
      <c r="D122" s="118">
        <v>2</v>
      </c>
      <c r="E122" s="119" t="s">
        <v>196</v>
      </c>
      <c r="F122" s="115" t="s">
        <v>15</v>
      </c>
      <c r="G122" s="111">
        <v>211</v>
      </c>
      <c r="H122" s="116" t="s">
        <v>17</v>
      </c>
      <c r="I122" s="116" t="s">
        <v>18</v>
      </c>
      <c r="J122" s="116" t="s">
        <v>197</v>
      </c>
      <c r="K122" s="6">
        <v>611</v>
      </c>
      <c r="L122" s="93">
        <v>0</v>
      </c>
      <c r="M122" s="93">
        <v>0</v>
      </c>
      <c r="N122" s="93">
        <v>0</v>
      </c>
      <c r="O122" s="69" t="e">
        <f t="shared" si="10"/>
        <v>#DIV/0!</v>
      </c>
    </row>
    <row r="123" spans="1:15" ht="48.75" hidden="1" customHeight="1" x14ac:dyDescent="0.25">
      <c r="A123" s="117"/>
      <c r="B123" s="118"/>
      <c r="C123" s="117"/>
      <c r="D123" s="118"/>
      <c r="E123" s="119"/>
      <c r="F123" s="115"/>
      <c r="G123" s="111"/>
      <c r="H123" s="116"/>
      <c r="I123" s="116"/>
      <c r="J123" s="116"/>
      <c r="K123" s="6">
        <v>612</v>
      </c>
      <c r="L123" s="93">
        <v>0</v>
      </c>
      <c r="M123" s="93">
        <v>0</v>
      </c>
      <c r="N123" s="93">
        <v>0</v>
      </c>
      <c r="O123" s="69" t="e">
        <f t="shared" si="10"/>
        <v>#DIV/0!</v>
      </c>
    </row>
    <row r="124" spans="1:15" ht="30" hidden="1" customHeight="1" x14ac:dyDescent="0.25">
      <c r="A124" s="87" t="s">
        <v>28</v>
      </c>
      <c r="B124" s="79">
        <v>2</v>
      </c>
      <c r="C124" s="87" t="s">
        <v>73</v>
      </c>
      <c r="D124" s="79"/>
      <c r="E124" s="80" t="s">
        <v>102</v>
      </c>
      <c r="F124" s="81" t="s">
        <v>15</v>
      </c>
      <c r="G124" s="6">
        <v>211</v>
      </c>
      <c r="H124" s="82" t="s">
        <v>32</v>
      </c>
      <c r="I124" s="82" t="s">
        <v>29</v>
      </c>
      <c r="J124" s="5" t="s">
        <v>282</v>
      </c>
      <c r="K124" s="6"/>
      <c r="L124" s="93">
        <v>0</v>
      </c>
      <c r="M124" s="93">
        <v>0</v>
      </c>
      <c r="N124" s="93">
        <v>0</v>
      </c>
      <c r="O124" s="69" t="e">
        <f t="shared" si="10"/>
        <v>#DIV/0!</v>
      </c>
    </row>
    <row r="125" spans="1:15" ht="34.5" hidden="1" customHeight="1" x14ac:dyDescent="0.25">
      <c r="A125" s="87" t="s">
        <v>28</v>
      </c>
      <c r="B125" s="79">
        <v>2</v>
      </c>
      <c r="C125" s="87" t="s">
        <v>73</v>
      </c>
      <c r="D125" s="79">
        <v>1</v>
      </c>
      <c r="E125" s="80" t="s">
        <v>199</v>
      </c>
      <c r="F125" s="81" t="s">
        <v>15</v>
      </c>
      <c r="G125" s="83">
        <v>211</v>
      </c>
      <c r="H125" s="82" t="s">
        <v>32</v>
      </c>
      <c r="I125" s="5" t="s">
        <v>29</v>
      </c>
      <c r="J125" s="82" t="s">
        <v>114</v>
      </c>
      <c r="K125" s="83">
        <v>611</v>
      </c>
      <c r="L125" s="93">
        <v>0</v>
      </c>
      <c r="M125" s="97">
        <v>0</v>
      </c>
      <c r="N125" s="97">
        <v>0</v>
      </c>
      <c r="O125" s="69" t="e">
        <f t="shared" si="10"/>
        <v>#DIV/0!</v>
      </c>
    </row>
    <row r="126" spans="1:15" ht="28.5" hidden="1" customHeight="1" x14ac:dyDescent="0.25">
      <c r="A126" s="117" t="s">
        <v>28</v>
      </c>
      <c r="B126" s="118">
        <v>2</v>
      </c>
      <c r="C126" s="117" t="s">
        <v>73</v>
      </c>
      <c r="D126" s="118">
        <v>2</v>
      </c>
      <c r="E126" s="119" t="s">
        <v>200</v>
      </c>
      <c r="F126" s="115" t="s">
        <v>15</v>
      </c>
      <c r="G126" s="111">
        <v>211</v>
      </c>
      <c r="H126" s="116" t="s">
        <v>17</v>
      </c>
      <c r="I126" s="116" t="s">
        <v>18</v>
      </c>
      <c r="J126" s="116" t="s">
        <v>198</v>
      </c>
      <c r="K126" s="6">
        <v>611</v>
      </c>
      <c r="L126" s="93">
        <v>0</v>
      </c>
      <c r="M126" s="93">
        <v>0</v>
      </c>
      <c r="N126" s="93">
        <v>0</v>
      </c>
      <c r="O126" s="69" t="e">
        <f t="shared" si="10"/>
        <v>#DIV/0!</v>
      </c>
    </row>
    <row r="127" spans="1:15" ht="48.75" hidden="1" customHeight="1" x14ac:dyDescent="0.25">
      <c r="A127" s="117"/>
      <c r="B127" s="118"/>
      <c r="C127" s="117"/>
      <c r="D127" s="118"/>
      <c r="E127" s="119"/>
      <c r="F127" s="115"/>
      <c r="G127" s="111"/>
      <c r="H127" s="116"/>
      <c r="I127" s="116"/>
      <c r="J127" s="116"/>
      <c r="K127" s="6">
        <v>612</v>
      </c>
      <c r="L127" s="93">
        <v>0</v>
      </c>
      <c r="M127" s="93">
        <v>0</v>
      </c>
      <c r="N127" s="93">
        <v>0</v>
      </c>
      <c r="O127" s="69" t="e">
        <f t="shared" si="10"/>
        <v>#DIV/0!</v>
      </c>
    </row>
    <row r="128" spans="1:15" ht="33" hidden="1" customHeight="1" x14ac:dyDescent="0.25">
      <c r="A128" s="87" t="s">
        <v>28</v>
      </c>
      <c r="B128" s="79">
        <v>2</v>
      </c>
      <c r="C128" s="87" t="s">
        <v>76</v>
      </c>
      <c r="D128" s="79"/>
      <c r="E128" s="73" t="s">
        <v>103</v>
      </c>
      <c r="F128" s="81" t="s">
        <v>15</v>
      </c>
      <c r="G128" s="6">
        <v>211</v>
      </c>
      <c r="H128" s="82" t="s">
        <v>32</v>
      </c>
      <c r="I128" s="82" t="s">
        <v>29</v>
      </c>
      <c r="J128" s="5" t="s">
        <v>283</v>
      </c>
      <c r="K128" s="6"/>
      <c r="L128" s="93">
        <v>0</v>
      </c>
      <c r="M128" s="93">
        <v>0</v>
      </c>
      <c r="N128" s="93">
        <v>0</v>
      </c>
      <c r="O128" s="69" t="e">
        <f t="shared" si="10"/>
        <v>#DIV/0!</v>
      </c>
    </row>
    <row r="129" spans="1:15" ht="34.5" hidden="1" customHeight="1" x14ac:dyDescent="0.25">
      <c r="A129" s="87" t="s">
        <v>28</v>
      </c>
      <c r="B129" s="79">
        <v>2</v>
      </c>
      <c r="C129" s="87" t="s">
        <v>76</v>
      </c>
      <c r="D129" s="79">
        <v>1</v>
      </c>
      <c r="E129" s="80" t="s">
        <v>201</v>
      </c>
      <c r="F129" s="81" t="s">
        <v>15</v>
      </c>
      <c r="G129" s="83">
        <v>211</v>
      </c>
      <c r="H129" s="82" t="s">
        <v>32</v>
      </c>
      <c r="I129" s="5" t="s">
        <v>29</v>
      </c>
      <c r="J129" s="82" t="s">
        <v>115</v>
      </c>
      <c r="K129" s="83">
        <v>611</v>
      </c>
      <c r="L129" s="97">
        <v>0</v>
      </c>
      <c r="M129" s="97">
        <v>0</v>
      </c>
      <c r="N129" s="97">
        <v>0</v>
      </c>
      <c r="O129" s="69" t="e">
        <f t="shared" si="10"/>
        <v>#DIV/0!</v>
      </c>
    </row>
    <row r="130" spans="1:15" ht="28.5" hidden="1" customHeight="1" x14ac:dyDescent="0.25">
      <c r="A130" s="117" t="s">
        <v>28</v>
      </c>
      <c r="B130" s="118">
        <v>2</v>
      </c>
      <c r="C130" s="117" t="s">
        <v>76</v>
      </c>
      <c r="D130" s="118">
        <v>2</v>
      </c>
      <c r="E130" s="119" t="s">
        <v>202</v>
      </c>
      <c r="F130" s="115" t="s">
        <v>15</v>
      </c>
      <c r="G130" s="111">
        <v>211</v>
      </c>
      <c r="H130" s="116" t="s">
        <v>17</v>
      </c>
      <c r="I130" s="116" t="s">
        <v>18</v>
      </c>
      <c r="J130" s="116" t="s">
        <v>203</v>
      </c>
      <c r="K130" s="6">
        <v>611</v>
      </c>
      <c r="L130" s="93">
        <v>0</v>
      </c>
      <c r="M130" s="93">
        <v>0</v>
      </c>
      <c r="N130" s="93">
        <v>0</v>
      </c>
      <c r="O130" s="69" t="e">
        <f t="shared" si="10"/>
        <v>#DIV/0!</v>
      </c>
    </row>
    <row r="131" spans="1:15" ht="48.75" hidden="1" customHeight="1" x14ac:dyDescent="0.25">
      <c r="A131" s="117"/>
      <c r="B131" s="118"/>
      <c r="C131" s="117"/>
      <c r="D131" s="118"/>
      <c r="E131" s="119"/>
      <c r="F131" s="115"/>
      <c r="G131" s="111"/>
      <c r="H131" s="116"/>
      <c r="I131" s="116"/>
      <c r="J131" s="116"/>
      <c r="K131" s="6">
        <v>612</v>
      </c>
      <c r="L131" s="93">
        <v>0</v>
      </c>
      <c r="M131" s="93">
        <v>0</v>
      </c>
      <c r="N131" s="93">
        <v>0</v>
      </c>
      <c r="O131" s="69" t="e">
        <f t="shared" si="10"/>
        <v>#DIV/0!</v>
      </c>
    </row>
    <row r="132" spans="1:15" ht="29.25" hidden="1" customHeight="1" x14ac:dyDescent="0.25">
      <c r="A132" s="87" t="s">
        <v>28</v>
      </c>
      <c r="B132" s="79">
        <v>2</v>
      </c>
      <c r="C132" s="87" t="s">
        <v>79</v>
      </c>
      <c r="D132" s="79"/>
      <c r="E132" s="80" t="s">
        <v>104</v>
      </c>
      <c r="F132" s="81" t="s">
        <v>15</v>
      </c>
      <c r="G132" s="6">
        <v>211</v>
      </c>
      <c r="H132" s="82" t="s">
        <v>32</v>
      </c>
      <c r="I132" s="82" t="s">
        <v>29</v>
      </c>
      <c r="J132" s="5" t="s">
        <v>284</v>
      </c>
      <c r="K132" s="6"/>
      <c r="L132" s="93">
        <v>0</v>
      </c>
      <c r="M132" s="93">
        <v>0</v>
      </c>
      <c r="N132" s="93">
        <v>0</v>
      </c>
      <c r="O132" s="69" t="e">
        <f t="shared" si="10"/>
        <v>#DIV/0!</v>
      </c>
    </row>
    <row r="133" spans="1:15" ht="34.5" hidden="1" customHeight="1" x14ac:dyDescent="0.25">
      <c r="A133" s="87" t="s">
        <v>28</v>
      </c>
      <c r="B133" s="79">
        <v>2</v>
      </c>
      <c r="C133" s="87" t="s">
        <v>79</v>
      </c>
      <c r="D133" s="79">
        <v>1</v>
      </c>
      <c r="E133" s="80" t="s">
        <v>204</v>
      </c>
      <c r="F133" s="81" t="s">
        <v>15</v>
      </c>
      <c r="G133" s="83">
        <v>211</v>
      </c>
      <c r="H133" s="82" t="s">
        <v>32</v>
      </c>
      <c r="I133" s="5" t="s">
        <v>29</v>
      </c>
      <c r="J133" s="82" t="s">
        <v>116</v>
      </c>
      <c r="K133" s="83">
        <v>611</v>
      </c>
      <c r="L133" s="97">
        <v>0</v>
      </c>
      <c r="M133" s="97">
        <v>0</v>
      </c>
      <c r="N133" s="97">
        <v>0</v>
      </c>
      <c r="O133" s="69" t="e">
        <f t="shared" si="10"/>
        <v>#DIV/0!</v>
      </c>
    </row>
    <row r="134" spans="1:15" ht="28.5" hidden="1" customHeight="1" x14ac:dyDescent="0.25">
      <c r="A134" s="117" t="s">
        <v>28</v>
      </c>
      <c r="B134" s="118">
        <v>2</v>
      </c>
      <c r="C134" s="117" t="s">
        <v>79</v>
      </c>
      <c r="D134" s="118">
        <v>2</v>
      </c>
      <c r="E134" s="119" t="s">
        <v>205</v>
      </c>
      <c r="F134" s="115" t="s">
        <v>15</v>
      </c>
      <c r="G134" s="111">
        <v>211</v>
      </c>
      <c r="H134" s="116" t="s">
        <v>17</v>
      </c>
      <c r="I134" s="116" t="s">
        <v>18</v>
      </c>
      <c r="J134" s="116" t="s">
        <v>206</v>
      </c>
      <c r="K134" s="6">
        <v>611</v>
      </c>
      <c r="L134" s="93">
        <v>0</v>
      </c>
      <c r="M134" s="93">
        <v>0</v>
      </c>
      <c r="N134" s="93">
        <v>0</v>
      </c>
      <c r="O134" s="69" t="e">
        <f t="shared" si="10"/>
        <v>#DIV/0!</v>
      </c>
    </row>
    <row r="135" spans="1:15" ht="48.75" hidden="1" customHeight="1" x14ac:dyDescent="0.25">
      <c r="A135" s="117"/>
      <c r="B135" s="118"/>
      <c r="C135" s="117"/>
      <c r="D135" s="118"/>
      <c r="E135" s="119"/>
      <c r="F135" s="115"/>
      <c r="G135" s="111"/>
      <c r="H135" s="116"/>
      <c r="I135" s="116"/>
      <c r="J135" s="116"/>
      <c r="K135" s="6">
        <v>612</v>
      </c>
      <c r="L135" s="93">
        <v>0</v>
      </c>
      <c r="M135" s="93">
        <v>0</v>
      </c>
      <c r="N135" s="93">
        <v>0</v>
      </c>
      <c r="O135" s="69" t="e">
        <f t="shared" si="10"/>
        <v>#DIV/0!</v>
      </c>
    </row>
    <row r="136" spans="1:15" ht="17.25" customHeight="1" x14ac:dyDescent="0.25">
      <c r="A136" s="117" t="s">
        <v>28</v>
      </c>
      <c r="B136" s="118">
        <v>2</v>
      </c>
      <c r="C136" s="117" t="s">
        <v>117</v>
      </c>
      <c r="D136" s="118"/>
      <c r="E136" s="132" t="s">
        <v>118</v>
      </c>
      <c r="F136" s="115" t="s">
        <v>15</v>
      </c>
      <c r="G136" s="129">
        <v>211</v>
      </c>
      <c r="H136" s="124" t="s">
        <v>32</v>
      </c>
      <c r="I136" s="86" t="s">
        <v>29</v>
      </c>
      <c r="J136" s="124" t="s">
        <v>119</v>
      </c>
      <c r="K136" s="85"/>
      <c r="L136" s="96">
        <f>L138+L139+L140+L141+L142+L143+L144+L145+L146+L147+L148+L149+L152+L153+L154+L155+L156+L157+L159+L160+L161+L162+L163+L164+L165+L166+L167+L168+L169+L170+L171+L172+L173+L174+L175+L176+L177+L178+L179+L180+L181+L182+L183+L184+L185+L186+L187+L188+L189+L190</f>
        <v>82</v>
      </c>
      <c r="M136" s="96">
        <f>M138+M139+M140+M141+M142+M143+M144+M145+M146+M147+M148+M149+M152+M153+M154+M155+M156+M157+M159+M160+M161+M162+M163+M164+M165+M166+M167+M168+M169+M170+M171+M172+M173+M174+M175+M176+M177+M178+M179+M180+M181+M182+M183+M184+M185+M186+M187+M188+M189+M190</f>
        <v>5051</v>
      </c>
      <c r="N136" s="96">
        <f>N138+N139+N140+N141+N142+N143+N144+N145+N146+N147+N148+N149+N152+N153+N154+N155+N156+N157+N159+N160+N161+N162+N163+N164+N165+N166+N167+N168+N169+N170+N171+N172+N173+N174+N175+N176+N177+N178+N179+N180+N181+N182+N183+N184+N185+N186+N187+N188+N189+N190</f>
        <v>4938.7</v>
      </c>
      <c r="O136" s="69">
        <f t="shared" si="10"/>
        <v>97.8</v>
      </c>
    </row>
    <row r="137" spans="1:15" ht="14.25" customHeight="1" x14ac:dyDescent="0.25">
      <c r="A137" s="117"/>
      <c r="B137" s="118"/>
      <c r="C137" s="117"/>
      <c r="D137" s="118"/>
      <c r="E137" s="132"/>
      <c r="F137" s="115"/>
      <c r="G137" s="129"/>
      <c r="H137" s="124"/>
      <c r="I137" s="86" t="s">
        <v>30</v>
      </c>
      <c r="J137" s="124"/>
      <c r="K137" s="85"/>
      <c r="L137" s="96">
        <f>L150+L151+L158</f>
        <v>1400</v>
      </c>
      <c r="M137" s="96">
        <f t="shared" ref="M137:N137" si="12">M150+M151+M158</f>
        <v>0</v>
      </c>
      <c r="N137" s="96">
        <f t="shared" si="12"/>
        <v>0</v>
      </c>
      <c r="O137" s="69">
        <v>0</v>
      </c>
    </row>
    <row r="138" spans="1:15" ht="32.25" customHeight="1" x14ac:dyDescent="0.25">
      <c r="A138" s="87" t="s">
        <v>28</v>
      </c>
      <c r="B138" s="79">
        <v>2</v>
      </c>
      <c r="C138" s="87" t="s">
        <v>117</v>
      </c>
      <c r="D138" s="79">
        <v>3</v>
      </c>
      <c r="E138" s="80" t="s">
        <v>121</v>
      </c>
      <c r="F138" s="81" t="s">
        <v>15</v>
      </c>
      <c r="G138" s="83">
        <v>211</v>
      </c>
      <c r="H138" s="82" t="s">
        <v>32</v>
      </c>
      <c r="I138" s="82" t="s">
        <v>29</v>
      </c>
      <c r="J138" s="82" t="s">
        <v>120</v>
      </c>
      <c r="K138" s="83">
        <v>612</v>
      </c>
      <c r="L138" s="93">
        <v>0</v>
      </c>
      <c r="M138" s="93">
        <v>0</v>
      </c>
      <c r="N138" s="93">
        <v>0</v>
      </c>
      <c r="O138" s="69"/>
    </row>
    <row r="139" spans="1:15" ht="42.75" customHeight="1" x14ac:dyDescent="0.25">
      <c r="A139" s="87" t="s">
        <v>28</v>
      </c>
      <c r="B139" s="79">
        <v>2</v>
      </c>
      <c r="C139" s="87" t="s">
        <v>117</v>
      </c>
      <c r="D139" s="79">
        <v>4</v>
      </c>
      <c r="E139" s="80" t="s">
        <v>207</v>
      </c>
      <c r="F139" s="81" t="s">
        <v>15</v>
      </c>
      <c r="G139" s="83">
        <v>211</v>
      </c>
      <c r="H139" s="82" t="s">
        <v>32</v>
      </c>
      <c r="I139" s="82" t="s">
        <v>29</v>
      </c>
      <c r="J139" s="82" t="s">
        <v>120</v>
      </c>
      <c r="K139" s="83">
        <v>612</v>
      </c>
      <c r="L139" s="93">
        <v>0</v>
      </c>
      <c r="M139" s="93">
        <v>0</v>
      </c>
      <c r="N139" s="93">
        <v>0</v>
      </c>
      <c r="O139" s="84">
        <v>0</v>
      </c>
    </row>
    <row r="140" spans="1:15" ht="31.5" customHeight="1" x14ac:dyDescent="0.25">
      <c r="A140" s="87" t="s">
        <v>28</v>
      </c>
      <c r="B140" s="79">
        <v>2</v>
      </c>
      <c r="C140" s="87" t="s">
        <v>117</v>
      </c>
      <c r="D140" s="79">
        <v>7</v>
      </c>
      <c r="E140" s="80" t="s">
        <v>208</v>
      </c>
      <c r="F140" s="81" t="s">
        <v>15</v>
      </c>
      <c r="G140" s="83">
        <v>211</v>
      </c>
      <c r="H140" s="82" t="s">
        <v>32</v>
      </c>
      <c r="I140" s="82" t="s">
        <v>29</v>
      </c>
      <c r="J140" s="82" t="s">
        <v>120</v>
      </c>
      <c r="K140" s="83">
        <v>612</v>
      </c>
      <c r="L140" s="93">
        <v>0</v>
      </c>
      <c r="M140" s="93">
        <v>0</v>
      </c>
      <c r="N140" s="93">
        <v>0</v>
      </c>
      <c r="O140" s="69">
        <v>0</v>
      </c>
    </row>
    <row r="141" spans="1:15" ht="28.5" customHeight="1" x14ac:dyDescent="0.25">
      <c r="A141" s="87" t="s">
        <v>28</v>
      </c>
      <c r="B141" s="79">
        <v>2</v>
      </c>
      <c r="C141" s="87" t="s">
        <v>117</v>
      </c>
      <c r="D141" s="79">
        <v>10</v>
      </c>
      <c r="E141" s="80" t="s">
        <v>209</v>
      </c>
      <c r="F141" s="81" t="s">
        <v>15</v>
      </c>
      <c r="G141" s="83">
        <v>211</v>
      </c>
      <c r="H141" s="82" t="s">
        <v>32</v>
      </c>
      <c r="I141" s="82" t="s">
        <v>29</v>
      </c>
      <c r="J141" s="82" t="s">
        <v>120</v>
      </c>
      <c r="K141" s="83">
        <v>612</v>
      </c>
      <c r="L141" s="93">
        <v>5</v>
      </c>
      <c r="M141" s="93">
        <v>0</v>
      </c>
      <c r="N141" s="93">
        <v>0</v>
      </c>
      <c r="O141" s="84">
        <v>0</v>
      </c>
    </row>
    <row r="142" spans="1:15" ht="30" customHeight="1" x14ac:dyDescent="0.25">
      <c r="A142" s="87" t="s">
        <v>28</v>
      </c>
      <c r="B142" s="79">
        <v>2</v>
      </c>
      <c r="C142" s="87" t="s">
        <v>117</v>
      </c>
      <c r="D142" s="79">
        <v>12</v>
      </c>
      <c r="E142" s="80" t="s">
        <v>310</v>
      </c>
      <c r="F142" s="81" t="s">
        <v>15</v>
      </c>
      <c r="G142" s="83">
        <v>211</v>
      </c>
      <c r="H142" s="82" t="s">
        <v>32</v>
      </c>
      <c r="I142" s="82" t="s">
        <v>29</v>
      </c>
      <c r="J142" s="82" t="s">
        <v>120</v>
      </c>
      <c r="K142" s="83">
        <v>612</v>
      </c>
      <c r="L142" s="93">
        <v>0</v>
      </c>
      <c r="M142" s="93">
        <v>0</v>
      </c>
      <c r="N142" s="93">
        <v>0</v>
      </c>
      <c r="O142" s="84">
        <v>0</v>
      </c>
    </row>
    <row r="143" spans="1:15" ht="33" customHeight="1" x14ac:dyDescent="0.25">
      <c r="A143" s="87" t="s">
        <v>28</v>
      </c>
      <c r="B143" s="79">
        <v>2</v>
      </c>
      <c r="C143" s="87" t="s">
        <v>117</v>
      </c>
      <c r="D143" s="79">
        <v>13</v>
      </c>
      <c r="E143" s="80" t="s">
        <v>23</v>
      </c>
      <c r="F143" s="81" t="s">
        <v>15</v>
      </c>
      <c r="G143" s="83">
        <v>211</v>
      </c>
      <c r="H143" s="82" t="s">
        <v>32</v>
      </c>
      <c r="I143" s="82" t="s">
        <v>29</v>
      </c>
      <c r="J143" s="82" t="s">
        <v>120</v>
      </c>
      <c r="K143" s="83">
        <v>612</v>
      </c>
      <c r="L143" s="93">
        <v>7.5</v>
      </c>
      <c r="M143" s="93">
        <v>0</v>
      </c>
      <c r="N143" s="93">
        <v>0</v>
      </c>
      <c r="O143" s="84">
        <v>0</v>
      </c>
    </row>
    <row r="144" spans="1:15" ht="39" customHeight="1" x14ac:dyDescent="0.25">
      <c r="A144" s="87" t="s">
        <v>28</v>
      </c>
      <c r="B144" s="79">
        <v>2</v>
      </c>
      <c r="C144" s="87" t="s">
        <v>117</v>
      </c>
      <c r="D144" s="79">
        <v>14</v>
      </c>
      <c r="E144" s="80" t="s">
        <v>24</v>
      </c>
      <c r="F144" s="81" t="s">
        <v>15</v>
      </c>
      <c r="G144" s="83">
        <v>211</v>
      </c>
      <c r="H144" s="82" t="s">
        <v>32</v>
      </c>
      <c r="I144" s="82" t="s">
        <v>29</v>
      </c>
      <c r="J144" s="82" t="s">
        <v>120</v>
      </c>
      <c r="K144" s="83">
        <v>612</v>
      </c>
      <c r="L144" s="93">
        <v>0</v>
      </c>
      <c r="M144" s="93">
        <v>0</v>
      </c>
      <c r="N144" s="93">
        <v>0</v>
      </c>
      <c r="O144" s="84">
        <v>0</v>
      </c>
    </row>
    <row r="145" spans="1:15" ht="42" customHeight="1" x14ac:dyDescent="0.25">
      <c r="A145" s="117" t="s">
        <v>28</v>
      </c>
      <c r="B145" s="118">
        <v>2</v>
      </c>
      <c r="C145" s="117" t="s">
        <v>117</v>
      </c>
      <c r="D145" s="118">
        <v>19</v>
      </c>
      <c r="E145" s="119" t="s">
        <v>25</v>
      </c>
      <c r="F145" s="115" t="s">
        <v>15</v>
      </c>
      <c r="G145" s="111">
        <v>211</v>
      </c>
      <c r="H145" s="116" t="s">
        <v>32</v>
      </c>
      <c r="I145" s="116" t="s">
        <v>29</v>
      </c>
      <c r="J145" s="82" t="s">
        <v>122</v>
      </c>
      <c r="K145" s="83">
        <v>612</v>
      </c>
      <c r="L145" s="93">
        <v>0</v>
      </c>
      <c r="M145" s="93">
        <v>0</v>
      </c>
      <c r="N145" s="93">
        <v>0</v>
      </c>
      <c r="O145" s="84">
        <v>0</v>
      </c>
    </row>
    <row r="146" spans="1:15" ht="30.75" customHeight="1" x14ac:dyDescent="0.25">
      <c r="A146" s="117"/>
      <c r="B146" s="118"/>
      <c r="C146" s="117"/>
      <c r="D146" s="118"/>
      <c r="E146" s="119"/>
      <c r="F146" s="115"/>
      <c r="G146" s="111"/>
      <c r="H146" s="116"/>
      <c r="I146" s="116"/>
      <c r="J146" s="82" t="s">
        <v>120</v>
      </c>
      <c r="K146" s="83">
        <v>612</v>
      </c>
      <c r="L146" s="93">
        <v>3</v>
      </c>
      <c r="M146" s="93">
        <v>3</v>
      </c>
      <c r="N146" s="93">
        <v>3</v>
      </c>
      <c r="O146" s="84">
        <f t="shared" ref="O146" si="13">ROUND(N146/M146*100,0)</f>
        <v>100</v>
      </c>
    </row>
    <row r="147" spans="1:15" ht="30.75" customHeight="1" x14ac:dyDescent="0.25">
      <c r="A147" s="87" t="s">
        <v>28</v>
      </c>
      <c r="B147" s="79">
        <v>2</v>
      </c>
      <c r="C147" s="87" t="s">
        <v>117</v>
      </c>
      <c r="D147" s="79">
        <v>20</v>
      </c>
      <c r="E147" s="73" t="s">
        <v>123</v>
      </c>
      <c r="F147" s="81" t="s">
        <v>15</v>
      </c>
      <c r="G147" s="83">
        <v>211</v>
      </c>
      <c r="H147" s="82" t="s">
        <v>32</v>
      </c>
      <c r="I147" s="82" t="s">
        <v>29</v>
      </c>
      <c r="J147" s="82" t="s">
        <v>122</v>
      </c>
      <c r="K147" s="83">
        <v>612</v>
      </c>
      <c r="L147" s="93">
        <v>0</v>
      </c>
      <c r="M147" s="93">
        <v>0</v>
      </c>
      <c r="N147" s="93">
        <v>0</v>
      </c>
      <c r="O147" s="84">
        <v>0</v>
      </c>
    </row>
    <row r="148" spans="1:15" ht="19.5" customHeight="1" x14ac:dyDescent="0.25">
      <c r="A148" s="117" t="s">
        <v>28</v>
      </c>
      <c r="B148" s="118">
        <v>2</v>
      </c>
      <c r="C148" s="117" t="s">
        <v>117</v>
      </c>
      <c r="D148" s="118">
        <v>22</v>
      </c>
      <c r="E148" s="147" t="s">
        <v>124</v>
      </c>
      <c r="F148" s="115" t="s">
        <v>15</v>
      </c>
      <c r="G148" s="83">
        <v>211</v>
      </c>
      <c r="H148" s="82" t="s">
        <v>32</v>
      </c>
      <c r="I148" s="82" t="s">
        <v>29</v>
      </c>
      <c r="J148" s="82" t="s">
        <v>210</v>
      </c>
      <c r="K148" s="83">
        <v>612</v>
      </c>
      <c r="L148" s="93">
        <v>0</v>
      </c>
      <c r="M148" s="93">
        <v>0</v>
      </c>
      <c r="N148" s="93">
        <v>0</v>
      </c>
      <c r="O148" s="84">
        <v>0</v>
      </c>
    </row>
    <row r="149" spans="1:15" ht="15" customHeight="1" x14ac:dyDescent="0.25">
      <c r="A149" s="117"/>
      <c r="B149" s="118"/>
      <c r="C149" s="117"/>
      <c r="D149" s="118"/>
      <c r="E149" s="147"/>
      <c r="F149" s="115"/>
      <c r="G149" s="83">
        <v>211</v>
      </c>
      <c r="H149" s="82" t="s">
        <v>32</v>
      </c>
      <c r="I149" s="82" t="s">
        <v>29</v>
      </c>
      <c r="J149" s="82" t="s">
        <v>122</v>
      </c>
      <c r="K149" s="83">
        <v>612</v>
      </c>
      <c r="L149" s="93">
        <v>50</v>
      </c>
      <c r="M149" s="93">
        <v>0</v>
      </c>
      <c r="N149" s="93">
        <v>0</v>
      </c>
      <c r="O149" s="84">
        <v>0</v>
      </c>
    </row>
    <row r="150" spans="1:15" ht="21.75" customHeight="1" x14ac:dyDescent="0.25">
      <c r="A150" s="117" t="s">
        <v>28</v>
      </c>
      <c r="B150" s="118">
        <v>2</v>
      </c>
      <c r="C150" s="117" t="s">
        <v>117</v>
      </c>
      <c r="D150" s="118">
        <v>23</v>
      </c>
      <c r="E150" s="154" t="s">
        <v>213</v>
      </c>
      <c r="F150" s="115" t="s">
        <v>15</v>
      </c>
      <c r="G150" s="85">
        <v>211</v>
      </c>
      <c r="H150" s="86" t="s">
        <v>32</v>
      </c>
      <c r="I150" s="86" t="s">
        <v>30</v>
      </c>
      <c r="J150" s="129" t="s">
        <v>384</v>
      </c>
      <c r="K150" s="85">
        <v>244</v>
      </c>
      <c r="L150" s="94">
        <v>0</v>
      </c>
      <c r="M150" s="94">
        <v>0</v>
      </c>
      <c r="N150" s="94">
        <v>0</v>
      </c>
      <c r="O150" s="69">
        <v>0</v>
      </c>
    </row>
    <row r="151" spans="1:15" ht="23.25" customHeight="1" x14ac:dyDescent="0.25">
      <c r="A151" s="117"/>
      <c r="B151" s="118"/>
      <c r="C151" s="117"/>
      <c r="D151" s="118"/>
      <c r="E151" s="154"/>
      <c r="F151" s="115"/>
      <c r="G151" s="85">
        <v>211</v>
      </c>
      <c r="H151" s="86" t="s">
        <v>32</v>
      </c>
      <c r="I151" s="86" t="s">
        <v>30</v>
      </c>
      <c r="J151" s="146"/>
      <c r="K151" s="85">
        <v>612</v>
      </c>
      <c r="L151" s="94">
        <v>1400</v>
      </c>
      <c r="M151" s="94">
        <v>0</v>
      </c>
      <c r="N151" s="94">
        <v>0</v>
      </c>
      <c r="O151" s="69">
        <v>0</v>
      </c>
    </row>
    <row r="152" spans="1:15" ht="9.75" customHeight="1" x14ac:dyDescent="0.25">
      <c r="A152" s="117" t="s">
        <v>28</v>
      </c>
      <c r="B152" s="118">
        <v>2</v>
      </c>
      <c r="C152" s="117" t="s">
        <v>117</v>
      </c>
      <c r="D152" s="118">
        <v>24</v>
      </c>
      <c r="E152" s="147" t="s">
        <v>125</v>
      </c>
      <c r="F152" s="115" t="s">
        <v>15</v>
      </c>
      <c r="G152" s="111">
        <v>211</v>
      </c>
      <c r="H152" s="116" t="s">
        <v>32</v>
      </c>
      <c r="I152" s="116" t="s">
        <v>29</v>
      </c>
      <c r="J152" s="116" t="s">
        <v>212</v>
      </c>
      <c r="K152" s="83">
        <v>244</v>
      </c>
      <c r="L152" s="93">
        <v>0</v>
      </c>
      <c r="M152" s="93">
        <v>0</v>
      </c>
      <c r="N152" s="93">
        <v>0</v>
      </c>
      <c r="O152" s="84">
        <v>0</v>
      </c>
    </row>
    <row r="153" spans="1:15" ht="9" customHeight="1" x14ac:dyDescent="0.25">
      <c r="A153" s="117"/>
      <c r="B153" s="118"/>
      <c r="C153" s="117"/>
      <c r="D153" s="118"/>
      <c r="E153" s="147"/>
      <c r="F153" s="115"/>
      <c r="G153" s="111"/>
      <c r="H153" s="116"/>
      <c r="I153" s="116"/>
      <c r="J153" s="116"/>
      <c r="K153" s="83">
        <v>243</v>
      </c>
      <c r="L153" s="93">
        <v>0</v>
      </c>
      <c r="M153" s="93">
        <v>0</v>
      </c>
      <c r="N153" s="93">
        <v>0</v>
      </c>
      <c r="O153" s="84">
        <v>0</v>
      </c>
    </row>
    <row r="154" spans="1:15" ht="9" customHeight="1" x14ac:dyDescent="0.25">
      <c r="A154" s="117"/>
      <c r="B154" s="118"/>
      <c r="C154" s="117"/>
      <c r="D154" s="118"/>
      <c r="E154" s="147"/>
      <c r="F154" s="115"/>
      <c r="G154" s="111">
        <v>211</v>
      </c>
      <c r="H154" s="116" t="s">
        <v>32</v>
      </c>
      <c r="I154" s="116" t="s">
        <v>29</v>
      </c>
      <c r="J154" s="116" t="s">
        <v>211</v>
      </c>
      <c r="K154" s="83">
        <v>243</v>
      </c>
      <c r="L154" s="93">
        <v>0</v>
      </c>
      <c r="M154" s="93">
        <v>0</v>
      </c>
      <c r="N154" s="93">
        <v>0</v>
      </c>
      <c r="O154" s="84">
        <v>0</v>
      </c>
    </row>
    <row r="155" spans="1:15" ht="9" customHeight="1" x14ac:dyDescent="0.25">
      <c r="A155" s="117"/>
      <c r="B155" s="118"/>
      <c r="C155" s="117"/>
      <c r="D155" s="118"/>
      <c r="E155" s="147"/>
      <c r="F155" s="115"/>
      <c r="G155" s="111"/>
      <c r="H155" s="116"/>
      <c r="I155" s="116"/>
      <c r="J155" s="116"/>
      <c r="K155" s="83">
        <v>612</v>
      </c>
      <c r="L155" s="93">
        <v>0</v>
      </c>
      <c r="M155" s="93">
        <v>0</v>
      </c>
      <c r="N155" s="93">
        <v>0</v>
      </c>
      <c r="O155" s="84">
        <v>0</v>
      </c>
    </row>
    <row r="156" spans="1:15" ht="10.5" customHeight="1" x14ac:dyDescent="0.25">
      <c r="A156" s="117"/>
      <c r="B156" s="118"/>
      <c r="C156" s="117"/>
      <c r="D156" s="118"/>
      <c r="E156" s="147"/>
      <c r="F156" s="115"/>
      <c r="G156" s="83">
        <v>211</v>
      </c>
      <c r="H156" s="82" t="s">
        <v>32</v>
      </c>
      <c r="I156" s="82" t="s">
        <v>29</v>
      </c>
      <c r="J156" s="82" t="s">
        <v>210</v>
      </c>
      <c r="K156" s="83">
        <v>612</v>
      </c>
      <c r="L156" s="93">
        <v>0</v>
      </c>
      <c r="M156" s="93">
        <v>0</v>
      </c>
      <c r="N156" s="93">
        <v>0</v>
      </c>
      <c r="O156" s="84">
        <v>0</v>
      </c>
    </row>
    <row r="157" spans="1:15" ht="11.25" customHeight="1" x14ac:dyDescent="0.25">
      <c r="A157" s="117"/>
      <c r="B157" s="118"/>
      <c r="C157" s="117"/>
      <c r="D157" s="118"/>
      <c r="E157" s="147"/>
      <c r="F157" s="115"/>
      <c r="G157" s="111">
        <v>211</v>
      </c>
      <c r="H157" s="116" t="s">
        <v>32</v>
      </c>
      <c r="I157" s="82" t="s">
        <v>29</v>
      </c>
      <c r="J157" s="116" t="s">
        <v>335</v>
      </c>
      <c r="K157" s="83">
        <v>612</v>
      </c>
      <c r="L157" s="93">
        <v>0</v>
      </c>
      <c r="M157" s="93">
        <v>0</v>
      </c>
      <c r="N157" s="93">
        <v>0</v>
      </c>
      <c r="O157" s="84">
        <v>0</v>
      </c>
    </row>
    <row r="158" spans="1:15" ht="10.5" customHeight="1" x14ac:dyDescent="0.25">
      <c r="A158" s="117"/>
      <c r="B158" s="118"/>
      <c r="C158" s="117"/>
      <c r="D158" s="118"/>
      <c r="E158" s="147"/>
      <c r="F158" s="115"/>
      <c r="G158" s="111"/>
      <c r="H158" s="116"/>
      <c r="I158" s="82" t="s">
        <v>30</v>
      </c>
      <c r="J158" s="116"/>
      <c r="K158" s="83">
        <v>244</v>
      </c>
      <c r="L158" s="93">
        <v>0</v>
      </c>
      <c r="M158" s="93">
        <v>0</v>
      </c>
      <c r="N158" s="93">
        <v>0</v>
      </c>
      <c r="O158" s="84">
        <v>0</v>
      </c>
    </row>
    <row r="159" spans="1:15" ht="12" customHeight="1" x14ac:dyDescent="0.25">
      <c r="A159" s="117" t="s">
        <v>28</v>
      </c>
      <c r="B159" s="118">
        <v>2</v>
      </c>
      <c r="C159" s="117" t="s">
        <v>117</v>
      </c>
      <c r="D159" s="118">
        <v>25</v>
      </c>
      <c r="E159" s="147" t="s">
        <v>214</v>
      </c>
      <c r="F159" s="115" t="s">
        <v>15</v>
      </c>
      <c r="G159" s="83">
        <v>211</v>
      </c>
      <c r="H159" s="82" t="s">
        <v>32</v>
      </c>
      <c r="I159" s="82" t="s">
        <v>29</v>
      </c>
      <c r="J159" s="34" t="s">
        <v>305</v>
      </c>
      <c r="K159" s="83">
        <v>612</v>
      </c>
      <c r="L159" s="93">
        <v>0</v>
      </c>
      <c r="M159" s="93">
        <v>248.9</v>
      </c>
      <c r="N159" s="93">
        <v>248.9</v>
      </c>
      <c r="O159" s="84">
        <f t="shared" ref="O159:O231" si="14">ROUND(N159/M159*100,0)</f>
        <v>100</v>
      </c>
    </row>
    <row r="160" spans="1:15" ht="12" customHeight="1" x14ac:dyDescent="0.25">
      <c r="A160" s="117"/>
      <c r="B160" s="118"/>
      <c r="C160" s="117"/>
      <c r="D160" s="118"/>
      <c r="E160" s="147"/>
      <c r="F160" s="115"/>
      <c r="G160" s="83">
        <v>211</v>
      </c>
      <c r="H160" s="82" t="s">
        <v>32</v>
      </c>
      <c r="I160" s="82" t="s">
        <v>29</v>
      </c>
      <c r="J160" s="34" t="s">
        <v>306</v>
      </c>
      <c r="K160" s="83">
        <v>612</v>
      </c>
      <c r="L160" s="93">
        <v>0</v>
      </c>
      <c r="M160" s="93">
        <v>0</v>
      </c>
      <c r="N160" s="93">
        <v>0</v>
      </c>
      <c r="O160" s="84">
        <v>0</v>
      </c>
    </row>
    <row r="161" spans="1:15" ht="10.5" customHeight="1" x14ac:dyDescent="0.25">
      <c r="A161" s="123"/>
      <c r="B161" s="123"/>
      <c r="C161" s="123"/>
      <c r="D161" s="123"/>
      <c r="E161" s="148"/>
      <c r="F161" s="149"/>
      <c r="G161" s="83">
        <v>211</v>
      </c>
      <c r="H161" s="82" t="s">
        <v>32</v>
      </c>
      <c r="I161" s="82" t="s">
        <v>29</v>
      </c>
      <c r="J161" s="34" t="s">
        <v>307</v>
      </c>
      <c r="K161" s="83">
        <v>612</v>
      </c>
      <c r="L161" s="93">
        <v>0</v>
      </c>
      <c r="M161" s="93">
        <v>0</v>
      </c>
      <c r="N161" s="93">
        <v>0</v>
      </c>
      <c r="O161" s="84">
        <v>0</v>
      </c>
    </row>
    <row r="162" spans="1:15" ht="11.25" customHeight="1" x14ac:dyDescent="0.25">
      <c r="A162" s="123"/>
      <c r="B162" s="123"/>
      <c r="C162" s="123"/>
      <c r="D162" s="123"/>
      <c r="E162" s="148"/>
      <c r="F162" s="149"/>
      <c r="G162" s="83">
        <v>211</v>
      </c>
      <c r="H162" s="82" t="s">
        <v>32</v>
      </c>
      <c r="I162" s="82" t="s">
        <v>29</v>
      </c>
      <c r="J162" s="34" t="s">
        <v>308</v>
      </c>
      <c r="K162" s="83">
        <v>612</v>
      </c>
      <c r="L162" s="93">
        <v>0</v>
      </c>
      <c r="M162" s="93">
        <v>437.2</v>
      </c>
      <c r="N162" s="93">
        <v>408.3</v>
      </c>
      <c r="O162" s="84">
        <f t="shared" si="14"/>
        <v>93</v>
      </c>
    </row>
    <row r="163" spans="1:15" ht="12" customHeight="1" x14ac:dyDescent="0.25">
      <c r="A163" s="123"/>
      <c r="B163" s="123"/>
      <c r="C163" s="123"/>
      <c r="D163" s="123"/>
      <c r="E163" s="148"/>
      <c r="F163" s="149"/>
      <c r="G163" s="83">
        <v>211</v>
      </c>
      <c r="H163" s="82" t="s">
        <v>32</v>
      </c>
      <c r="I163" s="82" t="s">
        <v>29</v>
      </c>
      <c r="J163" s="34" t="s">
        <v>309</v>
      </c>
      <c r="K163" s="83">
        <v>612</v>
      </c>
      <c r="L163" s="93">
        <v>0</v>
      </c>
      <c r="M163" s="93">
        <v>1992.2</v>
      </c>
      <c r="N163" s="93">
        <v>1992.2</v>
      </c>
      <c r="O163" s="84">
        <f t="shared" si="14"/>
        <v>100</v>
      </c>
    </row>
    <row r="164" spans="1:15" ht="30" customHeight="1" x14ac:dyDescent="0.25">
      <c r="A164" s="87" t="s">
        <v>28</v>
      </c>
      <c r="B164" s="79">
        <v>2</v>
      </c>
      <c r="C164" s="87" t="s">
        <v>117</v>
      </c>
      <c r="D164" s="79">
        <v>27</v>
      </c>
      <c r="E164" s="73" t="s">
        <v>215</v>
      </c>
      <c r="F164" s="81" t="s">
        <v>15</v>
      </c>
      <c r="G164" s="83">
        <v>211</v>
      </c>
      <c r="H164" s="82" t="s">
        <v>32</v>
      </c>
      <c r="I164" s="82" t="s">
        <v>29</v>
      </c>
      <c r="J164" s="82" t="s">
        <v>122</v>
      </c>
      <c r="K164" s="83">
        <v>611</v>
      </c>
      <c r="L164" s="93">
        <v>0</v>
      </c>
      <c r="M164" s="93">
        <v>50</v>
      </c>
      <c r="N164" s="93">
        <v>50</v>
      </c>
      <c r="O164" s="84">
        <f t="shared" si="14"/>
        <v>100</v>
      </c>
    </row>
    <row r="165" spans="1:15" ht="35.25" customHeight="1" x14ac:dyDescent="0.25">
      <c r="A165" s="87" t="s">
        <v>28</v>
      </c>
      <c r="B165" s="79">
        <v>2</v>
      </c>
      <c r="C165" s="87" t="s">
        <v>117</v>
      </c>
      <c r="D165" s="79">
        <v>28</v>
      </c>
      <c r="E165" s="73" t="s">
        <v>216</v>
      </c>
      <c r="F165" s="81" t="s">
        <v>15</v>
      </c>
      <c r="G165" s="83">
        <v>211</v>
      </c>
      <c r="H165" s="82" t="s">
        <v>32</v>
      </c>
      <c r="I165" s="82" t="s">
        <v>29</v>
      </c>
      <c r="J165" s="5" t="s">
        <v>120</v>
      </c>
      <c r="K165" s="83">
        <v>612</v>
      </c>
      <c r="L165" s="93">
        <v>0</v>
      </c>
      <c r="M165" s="93">
        <v>0</v>
      </c>
      <c r="N165" s="93">
        <v>0</v>
      </c>
      <c r="O165" s="84">
        <v>0</v>
      </c>
    </row>
    <row r="166" spans="1:15" ht="45.75" customHeight="1" x14ac:dyDescent="0.25">
      <c r="A166" s="87" t="s">
        <v>28</v>
      </c>
      <c r="B166" s="79">
        <v>2</v>
      </c>
      <c r="C166" s="87" t="s">
        <v>117</v>
      </c>
      <c r="D166" s="79">
        <v>29</v>
      </c>
      <c r="E166" s="73" t="s">
        <v>217</v>
      </c>
      <c r="F166" s="81" t="s">
        <v>15</v>
      </c>
      <c r="G166" s="83">
        <v>211</v>
      </c>
      <c r="H166" s="82" t="s">
        <v>32</v>
      </c>
      <c r="I166" s="82" t="s">
        <v>29</v>
      </c>
      <c r="J166" s="5" t="s">
        <v>120</v>
      </c>
      <c r="K166" s="83">
        <v>612</v>
      </c>
      <c r="L166" s="93">
        <v>0</v>
      </c>
      <c r="M166" s="93">
        <v>0</v>
      </c>
      <c r="N166" s="93">
        <v>0</v>
      </c>
      <c r="O166" s="84">
        <v>0</v>
      </c>
    </row>
    <row r="167" spans="1:15" ht="43.5" customHeight="1" x14ac:dyDescent="0.25">
      <c r="A167" s="87" t="s">
        <v>28</v>
      </c>
      <c r="B167" s="79">
        <v>2</v>
      </c>
      <c r="C167" s="87" t="s">
        <v>117</v>
      </c>
      <c r="D167" s="79">
        <v>30</v>
      </c>
      <c r="E167" s="73" t="s">
        <v>218</v>
      </c>
      <c r="F167" s="81" t="s">
        <v>15</v>
      </c>
      <c r="G167" s="83">
        <v>211</v>
      </c>
      <c r="H167" s="82" t="s">
        <v>32</v>
      </c>
      <c r="I167" s="82" t="s">
        <v>29</v>
      </c>
      <c r="J167" s="5" t="s">
        <v>120</v>
      </c>
      <c r="K167" s="83">
        <v>612</v>
      </c>
      <c r="L167" s="93">
        <v>0</v>
      </c>
      <c r="M167" s="93">
        <v>0</v>
      </c>
      <c r="N167" s="93">
        <v>0</v>
      </c>
      <c r="O167" s="84">
        <v>0</v>
      </c>
    </row>
    <row r="168" spans="1:15" ht="31.5" customHeight="1" x14ac:dyDescent="0.25">
      <c r="A168" s="87" t="s">
        <v>28</v>
      </c>
      <c r="B168" s="79">
        <v>2</v>
      </c>
      <c r="C168" s="87" t="s">
        <v>117</v>
      </c>
      <c r="D168" s="79">
        <v>31</v>
      </c>
      <c r="E168" s="73" t="s">
        <v>291</v>
      </c>
      <c r="F168" s="81" t="s">
        <v>15</v>
      </c>
      <c r="G168" s="83">
        <v>211</v>
      </c>
      <c r="H168" s="82" t="s">
        <v>32</v>
      </c>
      <c r="I168" s="82" t="s">
        <v>29</v>
      </c>
      <c r="J168" s="5" t="s">
        <v>120</v>
      </c>
      <c r="K168" s="83">
        <v>612</v>
      </c>
      <c r="L168" s="93">
        <v>0</v>
      </c>
      <c r="M168" s="93">
        <v>0</v>
      </c>
      <c r="N168" s="93">
        <v>0</v>
      </c>
      <c r="O168" s="84">
        <v>0</v>
      </c>
    </row>
    <row r="169" spans="1:15" ht="32.25" customHeight="1" x14ac:dyDescent="0.25">
      <c r="A169" s="87" t="s">
        <v>28</v>
      </c>
      <c r="B169" s="79">
        <v>2</v>
      </c>
      <c r="C169" s="87" t="s">
        <v>117</v>
      </c>
      <c r="D169" s="79">
        <v>32</v>
      </c>
      <c r="E169" s="73" t="s">
        <v>292</v>
      </c>
      <c r="F169" s="81" t="s">
        <v>15</v>
      </c>
      <c r="G169" s="83">
        <v>211</v>
      </c>
      <c r="H169" s="82" t="s">
        <v>32</v>
      </c>
      <c r="I169" s="82" t="s">
        <v>29</v>
      </c>
      <c r="J169" s="5" t="s">
        <v>120</v>
      </c>
      <c r="K169" s="83">
        <v>612</v>
      </c>
      <c r="L169" s="93">
        <v>0</v>
      </c>
      <c r="M169" s="93">
        <v>0</v>
      </c>
      <c r="N169" s="93">
        <v>0</v>
      </c>
      <c r="O169" s="84">
        <v>0</v>
      </c>
    </row>
    <row r="170" spans="1:15" ht="33.75" customHeight="1" x14ac:dyDescent="0.25">
      <c r="A170" s="87" t="s">
        <v>28</v>
      </c>
      <c r="B170" s="79">
        <v>2</v>
      </c>
      <c r="C170" s="87" t="s">
        <v>117</v>
      </c>
      <c r="D170" s="79">
        <v>33</v>
      </c>
      <c r="E170" s="73" t="s">
        <v>293</v>
      </c>
      <c r="F170" s="81" t="s">
        <v>15</v>
      </c>
      <c r="G170" s="83">
        <v>211</v>
      </c>
      <c r="H170" s="82" t="s">
        <v>32</v>
      </c>
      <c r="I170" s="82" t="s">
        <v>29</v>
      </c>
      <c r="J170" s="5" t="s">
        <v>120</v>
      </c>
      <c r="K170" s="83">
        <v>612</v>
      </c>
      <c r="L170" s="93">
        <v>0</v>
      </c>
      <c r="M170" s="93">
        <v>4.4000000000000004</v>
      </c>
      <c r="N170" s="93">
        <v>4.4000000000000004</v>
      </c>
      <c r="O170" s="84">
        <f t="shared" si="14"/>
        <v>100</v>
      </c>
    </row>
    <row r="171" spans="1:15" ht="33" customHeight="1" x14ac:dyDescent="0.25">
      <c r="A171" s="87" t="s">
        <v>28</v>
      </c>
      <c r="B171" s="102">
        <v>2</v>
      </c>
      <c r="C171" s="87" t="s">
        <v>117</v>
      </c>
      <c r="D171" s="79">
        <v>34</v>
      </c>
      <c r="E171" s="73" t="s">
        <v>294</v>
      </c>
      <c r="F171" s="81" t="s">
        <v>15</v>
      </c>
      <c r="G171" s="83">
        <v>211</v>
      </c>
      <c r="H171" s="82" t="s">
        <v>32</v>
      </c>
      <c r="I171" s="82" t="s">
        <v>29</v>
      </c>
      <c r="J171" s="5" t="s">
        <v>120</v>
      </c>
      <c r="K171" s="83">
        <v>612</v>
      </c>
      <c r="L171" s="93">
        <v>0</v>
      </c>
      <c r="M171" s="93">
        <v>0</v>
      </c>
      <c r="N171" s="93">
        <v>0</v>
      </c>
      <c r="O171" s="84">
        <v>0</v>
      </c>
    </row>
    <row r="172" spans="1:15" ht="33" customHeight="1" x14ac:dyDescent="0.25">
      <c r="A172" s="87" t="s">
        <v>28</v>
      </c>
      <c r="B172" s="79">
        <v>2</v>
      </c>
      <c r="C172" s="87" t="s">
        <v>117</v>
      </c>
      <c r="D172" s="79">
        <v>35</v>
      </c>
      <c r="E172" s="73" t="s">
        <v>295</v>
      </c>
      <c r="F172" s="81" t="s">
        <v>15</v>
      </c>
      <c r="G172" s="83">
        <v>211</v>
      </c>
      <c r="H172" s="82" t="s">
        <v>32</v>
      </c>
      <c r="I172" s="82" t="s">
        <v>29</v>
      </c>
      <c r="J172" s="5" t="s">
        <v>120</v>
      </c>
      <c r="K172" s="83">
        <v>612</v>
      </c>
      <c r="L172" s="93">
        <v>3</v>
      </c>
      <c r="M172" s="93">
        <v>0</v>
      </c>
      <c r="N172" s="93">
        <v>0</v>
      </c>
      <c r="O172" s="84">
        <v>0</v>
      </c>
    </row>
    <row r="173" spans="1:15" ht="33" customHeight="1" x14ac:dyDescent="0.25">
      <c r="A173" s="87" t="s">
        <v>28</v>
      </c>
      <c r="B173" s="79">
        <v>2</v>
      </c>
      <c r="C173" s="87" t="s">
        <v>117</v>
      </c>
      <c r="D173" s="79">
        <v>36</v>
      </c>
      <c r="E173" s="73" t="s">
        <v>296</v>
      </c>
      <c r="F173" s="81" t="s">
        <v>15</v>
      </c>
      <c r="G173" s="83">
        <v>211</v>
      </c>
      <c r="H173" s="82" t="s">
        <v>32</v>
      </c>
      <c r="I173" s="82" t="s">
        <v>29</v>
      </c>
      <c r="J173" s="5" t="s">
        <v>120</v>
      </c>
      <c r="K173" s="83">
        <v>612</v>
      </c>
      <c r="L173" s="93">
        <v>0</v>
      </c>
      <c r="M173" s="93">
        <v>0</v>
      </c>
      <c r="N173" s="93">
        <v>0</v>
      </c>
      <c r="O173" s="84">
        <v>0</v>
      </c>
    </row>
    <row r="174" spans="1:15" ht="32.25" customHeight="1" x14ac:dyDescent="0.25">
      <c r="A174" s="87" t="s">
        <v>28</v>
      </c>
      <c r="B174" s="79">
        <v>2</v>
      </c>
      <c r="C174" s="87" t="s">
        <v>117</v>
      </c>
      <c r="D174" s="79">
        <v>37</v>
      </c>
      <c r="E174" s="74" t="s">
        <v>297</v>
      </c>
      <c r="F174" s="81" t="s">
        <v>15</v>
      </c>
      <c r="G174" s="83">
        <v>211</v>
      </c>
      <c r="H174" s="82" t="s">
        <v>32</v>
      </c>
      <c r="I174" s="82" t="s">
        <v>29</v>
      </c>
      <c r="J174" s="5" t="s">
        <v>120</v>
      </c>
      <c r="K174" s="83">
        <v>612</v>
      </c>
      <c r="L174" s="93">
        <v>0</v>
      </c>
      <c r="M174" s="93">
        <v>0</v>
      </c>
      <c r="N174" s="93">
        <v>0</v>
      </c>
      <c r="O174" s="84">
        <v>0</v>
      </c>
    </row>
    <row r="175" spans="1:15" ht="28.5" customHeight="1" x14ac:dyDescent="0.25">
      <c r="A175" s="87" t="s">
        <v>28</v>
      </c>
      <c r="B175" s="79">
        <v>2</v>
      </c>
      <c r="C175" s="87" t="s">
        <v>117</v>
      </c>
      <c r="D175" s="79">
        <v>38</v>
      </c>
      <c r="E175" s="74" t="s">
        <v>311</v>
      </c>
      <c r="F175" s="81" t="s">
        <v>15</v>
      </c>
      <c r="G175" s="83">
        <v>211</v>
      </c>
      <c r="H175" s="82" t="s">
        <v>32</v>
      </c>
      <c r="I175" s="82" t="s">
        <v>29</v>
      </c>
      <c r="J175" s="5" t="s">
        <v>120</v>
      </c>
      <c r="K175" s="83">
        <v>612</v>
      </c>
      <c r="L175" s="93">
        <v>0</v>
      </c>
      <c r="M175" s="93">
        <v>0</v>
      </c>
      <c r="N175" s="93">
        <v>0</v>
      </c>
      <c r="O175" s="84">
        <v>0</v>
      </c>
    </row>
    <row r="176" spans="1:15" ht="32.25" customHeight="1" x14ac:dyDescent="0.25">
      <c r="A176" s="87" t="s">
        <v>28</v>
      </c>
      <c r="B176" s="79">
        <v>2</v>
      </c>
      <c r="C176" s="87" t="s">
        <v>117</v>
      </c>
      <c r="D176" s="79">
        <v>39</v>
      </c>
      <c r="E176" s="73" t="s">
        <v>336</v>
      </c>
      <c r="F176" s="81" t="s">
        <v>15</v>
      </c>
      <c r="G176" s="83">
        <v>211</v>
      </c>
      <c r="H176" s="82" t="s">
        <v>32</v>
      </c>
      <c r="I176" s="82" t="s">
        <v>29</v>
      </c>
      <c r="J176" s="5" t="s">
        <v>120</v>
      </c>
      <c r="K176" s="83">
        <v>612</v>
      </c>
      <c r="L176" s="93">
        <v>0</v>
      </c>
      <c r="M176" s="93">
        <v>0</v>
      </c>
      <c r="N176" s="93">
        <v>0</v>
      </c>
      <c r="O176" s="84">
        <v>0</v>
      </c>
    </row>
    <row r="177" spans="1:15" ht="29.25" customHeight="1" x14ac:dyDescent="0.25">
      <c r="A177" s="87" t="s">
        <v>28</v>
      </c>
      <c r="B177" s="79">
        <v>2</v>
      </c>
      <c r="C177" s="87" t="s">
        <v>117</v>
      </c>
      <c r="D177" s="79">
        <v>40</v>
      </c>
      <c r="E177" s="73" t="s">
        <v>337</v>
      </c>
      <c r="F177" s="81" t="s">
        <v>15</v>
      </c>
      <c r="G177" s="83">
        <v>211</v>
      </c>
      <c r="H177" s="82" t="s">
        <v>32</v>
      </c>
      <c r="I177" s="82" t="s">
        <v>29</v>
      </c>
      <c r="J177" s="5" t="s">
        <v>120</v>
      </c>
      <c r="K177" s="83">
        <v>612</v>
      </c>
      <c r="L177" s="93">
        <v>0</v>
      </c>
      <c r="M177" s="93">
        <v>0</v>
      </c>
      <c r="N177" s="93">
        <v>0</v>
      </c>
      <c r="O177" s="84">
        <v>0</v>
      </c>
    </row>
    <row r="178" spans="1:15" ht="33" customHeight="1" x14ac:dyDescent="0.25">
      <c r="A178" s="87" t="s">
        <v>28</v>
      </c>
      <c r="B178" s="79">
        <v>2</v>
      </c>
      <c r="C178" s="87" t="s">
        <v>117</v>
      </c>
      <c r="D178" s="79">
        <v>41</v>
      </c>
      <c r="E178" s="72" t="s">
        <v>338</v>
      </c>
      <c r="F178" s="81" t="s">
        <v>15</v>
      </c>
      <c r="G178" s="83">
        <v>211</v>
      </c>
      <c r="H178" s="82" t="s">
        <v>32</v>
      </c>
      <c r="I178" s="82" t="s">
        <v>29</v>
      </c>
      <c r="J178" s="5" t="s">
        <v>120</v>
      </c>
      <c r="K178" s="83">
        <v>612</v>
      </c>
      <c r="L178" s="93">
        <v>0</v>
      </c>
      <c r="M178" s="93">
        <v>0</v>
      </c>
      <c r="N178" s="93">
        <v>0</v>
      </c>
      <c r="O178" s="84">
        <v>0</v>
      </c>
    </row>
    <row r="179" spans="1:15" ht="31.5" customHeight="1" x14ac:dyDescent="0.25">
      <c r="A179" s="87" t="s">
        <v>28</v>
      </c>
      <c r="B179" s="79">
        <v>2</v>
      </c>
      <c r="C179" s="87" t="s">
        <v>117</v>
      </c>
      <c r="D179" s="79">
        <v>42</v>
      </c>
      <c r="E179" s="72" t="s">
        <v>385</v>
      </c>
      <c r="F179" s="81" t="s">
        <v>15</v>
      </c>
      <c r="G179" s="83">
        <v>211</v>
      </c>
      <c r="H179" s="82" t="s">
        <v>32</v>
      </c>
      <c r="I179" s="82" t="s">
        <v>29</v>
      </c>
      <c r="J179" s="5" t="s">
        <v>120</v>
      </c>
      <c r="K179" s="83">
        <v>612</v>
      </c>
      <c r="L179" s="93">
        <v>0</v>
      </c>
      <c r="M179" s="93">
        <v>3</v>
      </c>
      <c r="N179" s="93">
        <v>3</v>
      </c>
      <c r="O179" s="84">
        <f t="shared" ref="O179" si="15">ROUND(N179/M179*100,1)</f>
        <v>100</v>
      </c>
    </row>
    <row r="180" spans="1:15" ht="30.75" customHeight="1" x14ac:dyDescent="0.25">
      <c r="A180" s="54" t="s">
        <v>28</v>
      </c>
      <c r="B180" s="55">
        <v>2</v>
      </c>
      <c r="C180" s="54" t="s">
        <v>117</v>
      </c>
      <c r="D180" s="55">
        <v>43</v>
      </c>
      <c r="E180" s="75" t="s">
        <v>350</v>
      </c>
      <c r="F180" s="103" t="s">
        <v>15</v>
      </c>
      <c r="G180" s="52">
        <v>211</v>
      </c>
      <c r="H180" s="50" t="s">
        <v>32</v>
      </c>
      <c r="I180" s="50" t="s">
        <v>29</v>
      </c>
      <c r="J180" s="71" t="s">
        <v>120</v>
      </c>
      <c r="K180" s="52">
        <v>612</v>
      </c>
      <c r="L180" s="92">
        <v>5</v>
      </c>
      <c r="M180" s="92">
        <v>0</v>
      </c>
      <c r="N180" s="92">
        <v>0</v>
      </c>
      <c r="O180" s="84">
        <v>0</v>
      </c>
    </row>
    <row r="181" spans="1:15" ht="34.5" customHeight="1" x14ac:dyDescent="0.25">
      <c r="A181" s="54" t="s">
        <v>28</v>
      </c>
      <c r="B181" s="55">
        <v>2</v>
      </c>
      <c r="C181" s="54" t="s">
        <v>117</v>
      </c>
      <c r="D181" s="55">
        <v>44</v>
      </c>
      <c r="E181" s="75" t="s">
        <v>351</v>
      </c>
      <c r="F181" s="103" t="s">
        <v>15</v>
      </c>
      <c r="G181" s="52">
        <v>211</v>
      </c>
      <c r="H181" s="50" t="s">
        <v>32</v>
      </c>
      <c r="I181" s="50" t="s">
        <v>29</v>
      </c>
      <c r="J181" s="71" t="s">
        <v>120</v>
      </c>
      <c r="K181" s="52">
        <v>612</v>
      </c>
      <c r="L181" s="92">
        <v>3</v>
      </c>
      <c r="M181" s="92">
        <v>0</v>
      </c>
      <c r="N181" s="92">
        <v>0</v>
      </c>
      <c r="O181" s="84">
        <v>0</v>
      </c>
    </row>
    <row r="182" spans="1:15" ht="33" customHeight="1" x14ac:dyDescent="0.25">
      <c r="A182" s="54" t="s">
        <v>28</v>
      </c>
      <c r="B182" s="55">
        <v>2</v>
      </c>
      <c r="C182" s="54" t="s">
        <v>117</v>
      </c>
      <c r="D182" s="55">
        <v>45</v>
      </c>
      <c r="E182" s="75" t="s">
        <v>374</v>
      </c>
      <c r="F182" s="103" t="s">
        <v>15</v>
      </c>
      <c r="G182" s="52">
        <v>211</v>
      </c>
      <c r="H182" s="50" t="s">
        <v>32</v>
      </c>
      <c r="I182" s="50" t="s">
        <v>29</v>
      </c>
      <c r="J182" s="71" t="s">
        <v>120</v>
      </c>
      <c r="K182" s="52">
        <v>612</v>
      </c>
      <c r="L182" s="92">
        <v>0</v>
      </c>
      <c r="M182" s="92">
        <v>0</v>
      </c>
      <c r="N182" s="92">
        <v>0</v>
      </c>
      <c r="O182" s="84">
        <v>0</v>
      </c>
    </row>
    <row r="183" spans="1:15" ht="45.75" customHeight="1" x14ac:dyDescent="0.25">
      <c r="A183" s="54" t="s">
        <v>28</v>
      </c>
      <c r="B183" s="55">
        <v>2</v>
      </c>
      <c r="C183" s="54" t="s">
        <v>117</v>
      </c>
      <c r="D183" s="55">
        <v>46</v>
      </c>
      <c r="E183" s="80" t="s">
        <v>372</v>
      </c>
      <c r="F183" s="103" t="s">
        <v>15</v>
      </c>
      <c r="G183" s="52">
        <v>211</v>
      </c>
      <c r="H183" s="50" t="s">
        <v>32</v>
      </c>
      <c r="I183" s="50" t="s">
        <v>29</v>
      </c>
      <c r="J183" s="71" t="s">
        <v>120</v>
      </c>
      <c r="K183" s="52">
        <v>612</v>
      </c>
      <c r="L183" s="92">
        <v>3</v>
      </c>
      <c r="M183" s="92">
        <v>0</v>
      </c>
      <c r="N183" s="92">
        <v>0</v>
      </c>
      <c r="O183" s="4">
        <v>0</v>
      </c>
    </row>
    <row r="184" spans="1:15" ht="45" customHeight="1" x14ac:dyDescent="0.25">
      <c r="A184" s="54" t="s">
        <v>28</v>
      </c>
      <c r="B184" s="55">
        <v>2</v>
      </c>
      <c r="C184" s="54" t="s">
        <v>117</v>
      </c>
      <c r="D184" s="55">
        <v>47</v>
      </c>
      <c r="E184" s="80" t="s">
        <v>373</v>
      </c>
      <c r="F184" s="103" t="s">
        <v>15</v>
      </c>
      <c r="G184" s="52">
        <v>211</v>
      </c>
      <c r="H184" s="50" t="s">
        <v>32</v>
      </c>
      <c r="I184" s="50" t="s">
        <v>29</v>
      </c>
      <c r="J184" s="71" t="s">
        <v>120</v>
      </c>
      <c r="K184" s="52">
        <v>612</v>
      </c>
      <c r="L184" s="92">
        <v>2.5</v>
      </c>
      <c r="M184" s="92">
        <v>0</v>
      </c>
      <c r="N184" s="92">
        <v>0</v>
      </c>
      <c r="O184" s="4">
        <v>0</v>
      </c>
    </row>
    <row r="185" spans="1:15" ht="31.5" customHeight="1" x14ac:dyDescent="0.25">
      <c r="A185" s="54" t="s">
        <v>28</v>
      </c>
      <c r="B185" s="55">
        <v>2</v>
      </c>
      <c r="C185" s="54" t="s">
        <v>117</v>
      </c>
      <c r="D185" s="55">
        <v>48</v>
      </c>
      <c r="E185" s="80" t="s">
        <v>386</v>
      </c>
      <c r="F185" s="103" t="s">
        <v>15</v>
      </c>
      <c r="G185" s="52">
        <v>211</v>
      </c>
      <c r="H185" s="50" t="s">
        <v>32</v>
      </c>
      <c r="I185" s="50" t="s">
        <v>29</v>
      </c>
      <c r="J185" s="71" t="s">
        <v>120</v>
      </c>
      <c r="K185" s="52">
        <v>612</v>
      </c>
      <c r="L185" s="92">
        <v>0</v>
      </c>
      <c r="M185" s="92">
        <v>7.5</v>
      </c>
      <c r="N185" s="92">
        <v>7.5</v>
      </c>
      <c r="O185" s="4">
        <f t="shared" ref="O185" si="16">ROUND(N185/M185*100,1)</f>
        <v>100</v>
      </c>
    </row>
    <row r="186" spans="1:15" ht="17.25" customHeight="1" x14ac:dyDescent="0.25">
      <c r="A186" s="117" t="s">
        <v>28</v>
      </c>
      <c r="B186" s="118">
        <v>2</v>
      </c>
      <c r="C186" s="117" t="s">
        <v>117</v>
      </c>
      <c r="D186" s="118">
        <v>49</v>
      </c>
      <c r="E186" s="119" t="s">
        <v>312</v>
      </c>
      <c r="F186" s="115" t="s">
        <v>15</v>
      </c>
      <c r="G186" s="111">
        <v>211</v>
      </c>
      <c r="H186" s="116" t="s">
        <v>32</v>
      </c>
      <c r="I186" s="116" t="s">
        <v>29</v>
      </c>
      <c r="J186" s="125" t="s">
        <v>313</v>
      </c>
      <c r="K186" s="83">
        <v>412</v>
      </c>
      <c r="L186" s="93">
        <v>0</v>
      </c>
      <c r="M186" s="93">
        <v>0</v>
      </c>
      <c r="N186" s="93">
        <v>0</v>
      </c>
      <c r="O186" s="84">
        <v>0</v>
      </c>
    </row>
    <row r="187" spans="1:15" ht="11.25" customHeight="1" x14ac:dyDescent="0.25">
      <c r="A187" s="117"/>
      <c r="B187" s="118"/>
      <c r="C187" s="117"/>
      <c r="D187" s="118"/>
      <c r="E187" s="119"/>
      <c r="F187" s="115"/>
      <c r="G187" s="111"/>
      <c r="H187" s="116"/>
      <c r="I187" s="116"/>
      <c r="J187" s="125"/>
      <c r="K187" s="83">
        <v>612</v>
      </c>
      <c r="L187" s="93">
        <v>0</v>
      </c>
      <c r="M187" s="93">
        <v>0</v>
      </c>
      <c r="N187" s="93">
        <v>0</v>
      </c>
      <c r="O187" s="84">
        <v>0</v>
      </c>
    </row>
    <row r="188" spans="1:15" ht="17.25" customHeight="1" x14ac:dyDescent="0.25">
      <c r="A188" s="157" t="s">
        <v>28</v>
      </c>
      <c r="B188" s="158">
        <v>2</v>
      </c>
      <c r="C188" s="157" t="s">
        <v>117</v>
      </c>
      <c r="D188" s="158">
        <v>50</v>
      </c>
      <c r="E188" s="159" t="s">
        <v>352</v>
      </c>
      <c r="F188" s="160" t="s">
        <v>15</v>
      </c>
      <c r="G188" s="155">
        <v>211</v>
      </c>
      <c r="H188" s="161" t="s">
        <v>32</v>
      </c>
      <c r="I188" s="161" t="s">
        <v>29</v>
      </c>
      <c r="J188" s="104" t="s">
        <v>353</v>
      </c>
      <c r="K188" s="155">
        <v>612</v>
      </c>
      <c r="L188" s="92">
        <v>0</v>
      </c>
      <c r="M188" s="92">
        <v>757.1</v>
      </c>
      <c r="N188" s="92">
        <v>686.2</v>
      </c>
      <c r="O188" s="4">
        <f t="shared" ref="O188:O189" si="17">ROUND(N188/M188*100,1)</f>
        <v>90.6</v>
      </c>
    </row>
    <row r="189" spans="1:15" ht="16.5" customHeight="1" x14ac:dyDescent="0.25">
      <c r="A189" s="157"/>
      <c r="B189" s="158"/>
      <c r="C189" s="157"/>
      <c r="D189" s="158"/>
      <c r="E189" s="159"/>
      <c r="F189" s="160"/>
      <c r="G189" s="155"/>
      <c r="H189" s="161"/>
      <c r="I189" s="161"/>
      <c r="J189" s="56" t="s">
        <v>354</v>
      </c>
      <c r="K189" s="155"/>
      <c r="L189" s="92">
        <v>0</v>
      </c>
      <c r="M189" s="92">
        <v>133.6</v>
      </c>
      <c r="N189" s="92">
        <v>121.1</v>
      </c>
      <c r="O189" s="4">
        <f t="shared" si="17"/>
        <v>90.6</v>
      </c>
    </row>
    <row r="190" spans="1:15" ht="61.5" customHeight="1" x14ac:dyDescent="0.25">
      <c r="A190" s="87" t="s">
        <v>28</v>
      </c>
      <c r="B190" s="79">
        <v>2</v>
      </c>
      <c r="C190" s="87" t="s">
        <v>117</v>
      </c>
      <c r="D190" s="79">
        <v>51</v>
      </c>
      <c r="E190" s="72" t="s">
        <v>383</v>
      </c>
      <c r="F190" s="81" t="s">
        <v>15</v>
      </c>
      <c r="G190" s="83">
        <v>211</v>
      </c>
      <c r="H190" s="82" t="s">
        <v>32</v>
      </c>
      <c r="I190" s="82" t="s">
        <v>29</v>
      </c>
      <c r="J190" s="5" t="s">
        <v>304</v>
      </c>
      <c r="K190" s="83">
        <v>612</v>
      </c>
      <c r="L190" s="93">
        <v>0</v>
      </c>
      <c r="M190" s="93">
        <v>1414.1</v>
      </c>
      <c r="N190" s="93">
        <v>1414.1</v>
      </c>
      <c r="O190" s="84">
        <f t="shared" ref="O190" si="18">ROUND(N190/M190*100,1)</f>
        <v>100</v>
      </c>
    </row>
    <row r="191" spans="1:15" ht="43.5" customHeight="1" x14ac:dyDescent="0.25">
      <c r="A191" s="87" t="s">
        <v>28</v>
      </c>
      <c r="B191" s="79">
        <v>2</v>
      </c>
      <c r="C191" s="87" t="s">
        <v>221</v>
      </c>
      <c r="D191" s="79"/>
      <c r="E191" s="105" t="s">
        <v>220</v>
      </c>
      <c r="F191" s="81" t="s">
        <v>15</v>
      </c>
      <c r="G191" s="85">
        <v>211</v>
      </c>
      <c r="H191" s="86" t="s">
        <v>32</v>
      </c>
      <c r="I191" s="86" t="s">
        <v>30</v>
      </c>
      <c r="J191" s="32" t="s">
        <v>314</v>
      </c>
      <c r="K191" s="85">
        <v>612</v>
      </c>
      <c r="L191" s="94">
        <f>L192+L197</f>
        <v>8824.2999999999993</v>
      </c>
      <c r="M191" s="94">
        <f t="shared" ref="M191:N191" si="19">M192+M197</f>
        <v>13153.2</v>
      </c>
      <c r="N191" s="94">
        <f t="shared" si="19"/>
        <v>13085.6</v>
      </c>
      <c r="O191" s="69">
        <f>ROUND(N191/M191*100,1)</f>
        <v>99.5</v>
      </c>
    </row>
    <row r="192" spans="1:15" ht="10.5" customHeight="1" x14ac:dyDescent="0.25">
      <c r="A192" s="117" t="s">
        <v>28</v>
      </c>
      <c r="B192" s="118">
        <v>2</v>
      </c>
      <c r="C192" s="117" t="s">
        <v>221</v>
      </c>
      <c r="D192" s="118">
        <v>1</v>
      </c>
      <c r="E192" s="119" t="s">
        <v>220</v>
      </c>
      <c r="F192" s="115" t="s">
        <v>15</v>
      </c>
      <c r="G192" s="111">
        <v>211</v>
      </c>
      <c r="H192" s="116" t="s">
        <v>32</v>
      </c>
      <c r="I192" s="116" t="s">
        <v>30</v>
      </c>
      <c r="J192" s="116" t="s">
        <v>298</v>
      </c>
      <c r="K192" s="83">
        <v>111</v>
      </c>
      <c r="L192" s="121">
        <v>8824.2999999999993</v>
      </c>
      <c r="M192" s="131">
        <v>13153.2</v>
      </c>
      <c r="N192" s="131">
        <v>13085.6</v>
      </c>
      <c r="O192" s="128">
        <f t="shared" ref="O192" si="20">ROUND(N192/M192*100,1)</f>
        <v>99.5</v>
      </c>
    </row>
    <row r="193" spans="1:15" ht="8.25" customHeight="1" x14ac:dyDescent="0.25">
      <c r="A193" s="117"/>
      <c r="B193" s="118"/>
      <c r="C193" s="117"/>
      <c r="D193" s="118"/>
      <c r="E193" s="119"/>
      <c r="F193" s="115"/>
      <c r="G193" s="111"/>
      <c r="H193" s="116"/>
      <c r="I193" s="116"/>
      <c r="J193" s="123"/>
      <c r="K193" s="83">
        <v>112</v>
      </c>
      <c r="L193" s="122"/>
      <c r="M193" s="152"/>
      <c r="N193" s="152"/>
      <c r="O193" s="153"/>
    </row>
    <row r="194" spans="1:15" ht="9" customHeight="1" x14ac:dyDescent="0.25">
      <c r="A194" s="117"/>
      <c r="B194" s="118"/>
      <c r="C194" s="117"/>
      <c r="D194" s="118"/>
      <c r="E194" s="119"/>
      <c r="F194" s="115"/>
      <c r="G194" s="111"/>
      <c r="H194" s="116"/>
      <c r="I194" s="116"/>
      <c r="J194" s="123"/>
      <c r="K194" s="83">
        <v>119</v>
      </c>
      <c r="L194" s="122"/>
      <c r="M194" s="152"/>
      <c r="N194" s="152"/>
      <c r="O194" s="153"/>
    </row>
    <row r="195" spans="1:15" ht="9.75" customHeight="1" x14ac:dyDescent="0.25">
      <c r="A195" s="117"/>
      <c r="B195" s="118"/>
      <c r="C195" s="117"/>
      <c r="D195" s="118"/>
      <c r="E195" s="119"/>
      <c r="F195" s="115"/>
      <c r="G195" s="111"/>
      <c r="H195" s="116"/>
      <c r="I195" s="116"/>
      <c r="J195" s="123"/>
      <c r="K195" s="83">
        <v>242</v>
      </c>
      <c r="L195" s="122"/>
      <c r="M195" s="152"/>
      <c r="N195" s="152"/>
      <c r="O195" s="153"/>
    </row>
    <row r="196" spans="1:15" ht="9.75" customHeight="1" x14ac:dyDescent="0.25">
      <c r="A196" s="117"/>
      <c r="B196" s="118"/>
      <c r="C196" s="117"/>
      <c r="D196" s="118"/>
      <c r="E196" s="119"/>
      <c r="F196" s="115"/>
      <c r="G196" s="111"/>
      <c r="H196" s="116"/>
      <c r="I196" s="116"/>
      <c r="J196" s="123"/>
      <c r="K196" s="83">
        <v>244</v>
      </c>
      <c r="L196" s="122"/>
      <c r="M196" s="152"/>
      <c r="N196" s="152"/>
      <c r="O196" s="153"/>
    </row>
    <row r="197" spans="1:15" ht="11.25" customHeight="1" x14ac:dyDescent="0.25">
      <c r="A197" s="117"/>
      <c r="B197" s="118"/>
      <c r="C197" s="117"/>
      <c r="D197" s="118"/>
      <c r="E197" s="119"/>
      <c r="F197" s="115"/>
      <c r="G197" s="111"/>
      <c r="H197" s="116"/>
      <c r="I197" s="116"/>
      <c r="J197" s="82" t="s">
        <v>299</v>
      </c>
      <c r="K197" s="83">
        <v>853</v>
      </c>
      <c r="L197" s="93">
        <v>0</v>
      </c>
      <c r="M197" s="93">
        <v>0</v>
      </c>
      <c r="N197" s="93">
        <v>0</v>
      </c>
      <c r="O197" s="84">
        <v>0</v>
      </c>
    </row>
    <row r="198" spans="1:15" ht="42" customHeight="1" x14ac:dyDescent="0.25">
      <c r="A198" s="87" t="s">
        <v>28</v>
      </c>
      <c r="B198" s="79">
        <v>2</v>
      </c>
      <c r="C198" s="87" t="s">
        <v>82</v>
      </c>
      <c r="D198" s="79"/>
      <c r="E198" s="88" t="s">
        <v>126</v>
      </c>
      <c r="F198" s="81" t="s">
        <v>15</v>
      </c>
      <c r="G198" s="85">
        <v>211</v>
      </c>
      <c r="H198" s="86" t="s">
        <v>32</v>
      </c>
      <c r="I198" s="86" t="s">
        <v>30</v>
      </c>
      <c r="J198" s="86" t="s">
        <v>285</v>
      </c>
      <c r="K198" s="85"/>
      <c r="L198" s="94">
        <f>L199+L204+L205</f>
        <v>0</v>
      </c>
      <c r="M198" s="94">
        <f t="shared" ref="M198:N198" si="21">M199+M204+M205</f>
        <v>0</v>
      </c>
      <c r="N198" s="94">
        <f t="shared" si="21"/>
        <v>0</v>
      </c>
      <c r="O198" s="69">
        <v>0</v>
      </c>
    </row>
    <row r="199" spans="1:15" ht="9" customHeight="1" x14ac:dyDescent="0.25">
      <c r="A199" s="117" t="s">
        <v>28</v>
      </c>
      <c r="B199" s="118">
        <v>2</v>
      </c>
      <c r="C199" s="117" t="s">
        <v>82</v>
      </c>
      <c r="D199" s="118">
        <v>1</v>
      </c>
      <c r="E199" s="119" t="s">
        <v>126</v>
      </c>
      <c r="F199" s="115" t="s">
        <v>15</v>
      </c>
      <c r="G199" s="111">
        <v>211</v>
      </c>
      <c r="H199" s="116" t="s">
        <v>32</v>
      </c>
      <c r="I199" s="116" t="s">
        <v>30</v>
      </c>
      <c r="J199" s="116" t="s">
        <v>129</v>
      </c>
      <c r="K199" s="83">
        <v>111</v>
      </c>
      <c r="L199" s="121">
        <v>0</v>
      </c>
      <c r="M199" s="131">
        <v>0</v>
      </c>
      <c r="N199" s="131">
        <v>0</v>
      </c>
      <c r="O199" s="128">
        <v>0</v>
      </c>
    </row>
    <row r="200" spans="1:15" ht="9" customHeight="1" x14ac:dyDescent="0.25">
      <c r="A200" s="117"/>
      <c r="B200" s="118"/>
      <c r="C200" s="117"/>
      <c r="D200" s="118"/>
      <c r="E200" s="119"/>
      <c r="F200" s="115"/>
      <c r="G200" s="111"/>
      <c r="H200" s="116"/>
      <c r="I200" s="116"/>
      <c r="J200" s="116"/>
      <c r="K200" s="83">
        <v>112</v>
      </c>
      <c r="L200" s="122"/>
      <c r="M200" s="152"/>
      <c r="N200" s="152"/>
      <c r="O200" s="151"/>
    </row>
    <row r="201" spans="1:15" ht="9" customHeight="1" x14ac:dyDescent="0.25">
      <c r="A201" s="117"/>
      <c r="B201" s="118"/>
      <c r="C201" s="117"/>
      <c r="D201" s="118"/>
      <c r="E201" s="119"/>
      <c r="F201" s="115"/>
      <c r="G201" s="111"/>
      <c r="H201" s="116"/>
      <c r="I201" s="116"/>
      <c r="J201" s="116"/>
      <c r="K201" s="83">
        <v>119</v>
      </c>
      <c r="L201" s="122"/>
      <c r="M201" s="152"/>
      <c r="N201" s="152"/>
      <c r="O201" s="151"/>
    </row>
    <row r="202" spans="1:15" ht="9" customHeight="1" x14ac:dyDescent="0.25">
      <c r="A202" s="117"/>
      <c r="B202" s="118"/>
      <c r="C202" s="117"/>
      <c r="D202" s="118"/>
      <c r="E202" s="119"/>
      <c r="F202" s="115"/>
      <c r="G202" s="111"/>
      <c r="H202" s="116"/>
      <c r="I202" s="116"/>
      <c r="J202" s="116"/>
      <c r="K202" s="83">
        <v>242</v>
      </c>
      <c r="L202" s="122"/>
      <c r="M202" s="152"/>
      <c r="N202" s="152"/>
      <c r="O202" s="151"/>
    </row>
    <row r="203" spans="1:15" ht="8.25" customHeight="1" x14ac:dyDescent="0.25">
      <c r="A203" s="117"/>
      <c r="B203" s="118"/>
      <c r="C203" s="117"/>
      <c r="D203" s="118"/>
      <c r="E203" s="119"/>
      <c r="F203" s="115"/>
      <c r="G203" s="111"/>
      <c r="H203" s="116"/>
      <c r="I203" s="116"/>
      <c r="J203" s="116"/>
      <c r="K203" s="83">
        <v>244</v>
      </c>
      <c r="L203" s="122"/>
      <c r="M203" s="152"/>
      <c r="N203" s="152"/>
      <c r="O203" s="151"/>
    </row>
    <row r="204" spans="1:15" ht="11.25" customHeight="1" x14ac:dyDescent="0.25">
      <c r="A204" s="117"/>
      <c r="B204" s="118"/>
      <c r="C204" s="117"/>
      <c r="D204" s="118"/>
      <c r="E204" s="119"/>
      <c r="F204" s="115"/>
      <c r="G204" s="111">
        <v>211</v>
      </c>
      <c r="H204" s="116" t="s">
        <v>32</v>
      </c>
      <c r="I204" s="116" t="s">
        <v>30</v>
      </c>
      <c r="J204" s="116" t="s">
        <v>219</v>
      </c>
      <c r="K204" s="83">
        <v>852</v>
      </c>
      <c r="L204" s="93">
        <v>0</v>
      </c>
      <c r="M204" s="93">
        <v>0</v>
      </c>
      <c r="N204" s="93">
        <v>0</v>
      </c>
      <c r="O204" s="84">
        <v>0</v>
      </c>
    </row>
    <row r="205" spans="1:15" ht="10.5" customHeight="1" x14ac:dyDescent="0.25">
      <c r="A205" s="117"/>
      <c r="B205" s="118"/>
      <c r="C205" s="117"/>
      <c r="D205" s="118"/>
      <c r="E205" s="119"/>
      <c r="F205" s="115"/>
      <c r="G205" s="111"/>
      <c r="H205" s="116"/>
      <c r="I205" s="116"/>
      <c r="J205" s="116"/>
      <c r="K205" s="83">
        <v>853</v>
      </c>
      <c r="L205" s="93">
        <v>0</v>
      </c>
      <c r="M205" s="93">
        <v>0</v>
      </c>
      <c r="N205" s="93">
        <v>0</v>
      </c>
      <c r="O205" s="84">
        <v>0</v>
      </c>
    </row>
    <row r="206" spans="1:15" ht="30.75" customHeight="1" x14ac:dyDescent="0.25">
      <c r="A206" s="87" t="s">
        <v>28</v>
      </c>
      <c r="B206" s="79">
        <v>2</v>
      </c>
      <c r="C206" s="87" t="s">
        <v>127</v>
      </c>
      <c r="D206" s="79"/>
      <c r="E206" s="88" t="s">
        <v>128</v>
      </c>
      <c r="F206" s="81" t="s">
        <v>15</v>
      </c>
      <c r="G206" s="85">
        <v>211</v>
      </c>
      <c r="H206" s="86" t="s">
        <v>32</v>
      </c>
      <c r="I206" s="86" t="s">
        <v>29</v>
      </c>
      <c r="J206" s="86" t="s">
        <v>286</v>
      </c>
      <c r="K206" s="85"/>
      <c r="L206" s="94">
        <f>L207+L208+L209+L210+L211</f>
        <v>2673.7</v>
      </c>
      <c r="M206" s="94">
        <f t="shared" ref="M206:N206" si="22">M207+M208+M209+M210+M211</f>
        <v>3511.5</v>
      </c>
      <c r="N206" s="94">
        <f t="shared" si="22"/>
        <v>3511.5</v>
      </c>
      <c r="O206" s="69">
        <f t="shared" si="14"/>
        <v>100</v>
      </c>
    </row>
    <row r="207" spans="1:15" ht="15.75" customHeight="1" x14ac:dyDescent="0.25">
      <c r="A207" s="117" t="s">
        <v>28</v>
      </c>
      <c r="B207" s="117" t="s">
        <v>315</v>
      </c>
      <c r="C207" s="117" t="s">
        <v>127</v>
      </c>
      <c r="D207" s="117" t="s">
        <v>316</v>
      </c>
      <c r="E207" s="119" t="s">
        <v>128</v>
      </c>
      <c r="F207" s="115" t="s">
        <v>15</v>
      </c>
      <c r="G207" s="111">
        <v>211</v>
      </c>
      <c r="H207" s="116" t="s">
        <v>32</v>
      </c>
      <c r="I207" s="116" t="s">
        <v>29</v>
      </c>
      <c r="J207" s="82" t="s">
        <v>130</v>
      </c>
      <c r="K207" s="83">
        <v>611</v>
      </c>
      <c r="L207" s="93">
        <v>2673.7</v>
      </c>
      <c r="M207" s="93">
        <v>3211.5</v>
      </c>
      <c r="N207" s="93">
        <v>3211.5</v>
      </c>
      <c r="O207" s="84">
        <f t="shared" si="14"/>
        <v>100</v>
      </c>
    </row>
    <row r="208" spans="1:15" ht="13.5" customHeight="1" x14ac:dyDescent="0.25">
      <c r="A208" s="123"/>
      <c r="B208" s="123"/>
      <c r="C208" s="123"/>
      <c r="D208" s="123"/>
      <c r="E208" s="149"/>
      <c r="F208" s="149"/>
      <c r="G208" s="123"/>
      <c r="H208" s="123"/>
      <c r="I208" s="123"/>
      <c r="J208" s="82" t="s">
        <v>317</v>
      </c>
      <c r="K208" s="83">
        <v>611</v>
      </c>
      <c r="L208" s="93">
        <v>0</v>
      </c>
      <c r="M208" s="93">
        <v>0</v>
      </c>
      <c r="N208" s="93">
        <v>0</v>
      </c>
      <c r="O208" s="84">
        <v>0</v>
      </c>
    </row>
    <row r="209" spans="1:15" ht="18.75" customHeight="1" x14ac:dyDescent="0.25">
      <c r="A209" s="117" t="s">
        <v>28</v>
      </c>
      <c r="B209" s="118">
        <v>2</v>
      </c>
      <c r="C209" s="117" t="s">
        <v>127</v>
      </c>
      <c r="D209" s="118">
        <v>2</v>
      </c>
      <c r="E209" s="119" t="s">
        <v>146</v>
      </c>
      <c r="F209" s="115" t="s">
        <v>15</v>
      </c>
      <c r="G209" s="111">
        <v>211</v>
      </c>
      <c r="H209" s="116" t="s">
        <v>17</v>
      </c>
      <c r="I209" s="116" t="s">
        <v>18</v>
      </c>
      <c r="J209" s="116" t="s">
        <v>222</v>
      </c>
      <c r="K209" s="83">
        <v>611</v>
      </c>
      <c r="L209" s="93">
        <v>0</v>
      </c>
      <c r="M209" s="93">
        <v>0</v>
      </c>
      <c r="N209" s="93">
        <v>0</v>
      </c>
      <c r="O209" s="84">
        <v>0</v>
      </c>
    </row>
    <row r="210" spans="1:15" ht="23.25" customHeight="1" x14ac:dyDescent="0.25">
      <c r="A210" s="117"/>
      <c r="B210" s="118"/>
      <c r="C210" s="117"/>
      <c r="D210" s="118"/>
      <c r="E210" s="119"/>
      <c r="F210" s="115"/>
      <c r="G210" s="111"/>
      <c r="H210" s="116"/>
      <c r="I210" s="116"/>
      <c r="J210" s="116"/>
      <c r="K210" s="83">
        <v>612</v>
      </c>
      <c r="L210" s="93">
        <v>0</v>
      </c>
      <c r="M210" s="93">
        <v>0</v>
      </c>
      <c r="N210" s="93">
        <v>0</v>
      </c>
      <c r="O210" s="84">
        <v>0</v>
      </c>
    </row>
    <row r="211" spans="1:15" ht="28.5" customHeight="1" x14ac:dyDescent="0.25">
      <c r="A211" s="87" t="s">
        <v>28</v>
      </c>
      <c r="B211" s="79">
        <v>2</v>
      </c>
      <c r="C211" s="87" t="s">
        <v>127</v>
      </c>
      <c r="D211" s="79">
        <v>3</v>
      </c>
      <c r="E211" s="80" t="s">
        <v>375</v>
      </c>
      <c r="F211" s="76" t="s">
        <v>15</v>
      </c>
      <c r="G211" s="83">
        <v>211</v>
      </c>
      <c r="H211" s="82" t="s">
        <v>32</v>
      </c>
      <c r="I211" s="82" t="s">
        <v>29</v>
      </c>
      <c r="J211" s="82" t="s">
        <v>376</v>
      </c>
      <c r="K211" s="83">
        <v>612</v>
      </c>
      <c r="L211" s="93">
        <v>0</v>
      </c>
      <c r="M211" s="93">
        <v>300</v>
      </c>
      <c r="N211" s="93">
        <v>300</v>
      </c>
      <c r="O211" s="84">
        <f>ROUND(N211/M211*100,1)</f>
        <v>100</v>
      </c>
    </row>
    <row r="212" spans="1:15" ht="44.25" customHeight="1" x14ac:dyDescent="0.25">
      <c r="A212" s="87" t="s">
        <v>28</v>
      </c>
      <c r="B212" s="79">
        <v>2</v>
      </c>
      <c r="C212" s="87" t="s">
        <v>387</v>
      </c>
      <c r="D212" s="79"/>
      <c r="E212" s="88" t="s">
        <v>388</v>
      </c>
      <c r="F212" s="81" t="s">
        <v>15</v>
      </c>
      <c r="G212" s="85">
        <v>211</v>
      </c>
      <c r="H212" s="86" t="s">
        <v>32</v>
      </c>
      <c r="I212" s="86" t="s">
        <v>29</v>
      </c>
      <c r="J212" s="86" t="s">
        <v>392</v>
      </c>
      <c r="K212" s="85">
        <v>612</v>
      </c>
      <c r="L212" s="94">
        <f>L213+L214</f>
        <v>0</v>
      </c>
      <c r="M212" s="94">
        <f t="shared" ref="M212:N212" si="23">M213+M214</f>
        <v>1740</v>
      </c>
      <c r="N212" s="94">
        <f t="shared" si="23"/>
        <v>1740</v>
      </c>
      <c r="O212" s="69">
        <f>ROUND(N212/M212*100,1)</f>
        <v>100</v>
      </c>
    </row>
    <row r="213" spans="1:15" ht="43.5" customHeight="1" x14ac:dyDescent="0.25">
      <c r="A213" s="87" t="s">
        <v>28</v>
      </c>
      <c r="B213" s="79">
        <v>2</v>
      </c>
      <c r="C213" s="87" t="s">
        <v>387</v>
      </c>
      <c r="D213" s="79">
        <v>1</v>
      </c>
      <c r="E213" s="80" t="s">
        <v>388</v>
      </c>
      <c r="F213" s="76" t="s">
        <v>15</v>
      </c>
      <c r="G213" s="83">
        <v>211</v>
      </c>
      <c r="H213" s="82" t="s">
        <v>32</v>
      </c>
      <c r="I213" s="82" t="s">
        <v>29</v>
      </c>
      <c r="J213" s="82" t="s">
        <v>390</v>
      </c>
      <c r="K213" s="83">
        <v>612</v>
      </c>
      <c r="L213" s="93">
        <v>0</v>
      </c>
      <c r="M213" s="93">
        <v>1200</v>
      </c>
      <c r="N213" s="93">
        <v>1200</v>
      </c>
      <c r="O213" s="84">
        <f t="shared" ref="O213:O214" si="24">ROUND(N213/M213*100,1)</f>
        <v>100</v>
      </c>
    </row>
    <row r="214" spans="1:15" ht="60.75" customHeight="1" x14ac:dyDescent="0.25">
      <c r="A214" s="87" t="s">
        <v>28</v>
      </c>
      <c r="B214" s="79">
        <v>2</v>
      </c>
      <c r="C214" s="87" t="s">
        <v>387</v>
      </c>
      <c r="D214" s="79">
        <v>2</v>
      </c>
      <c r="E214" s="80" t="s">
        <v>389</v>
      </c>
      <c r="F214" s="76" t="s">
        <v>15</v>
      </c>
      <c r="G214" s="83">
        <v>211</v>
      </c>
      <c r="H214" s="82" t="s">
        <v>32</v>
      </c>
      <c r="I214" s="82" t="s">
        <v>29</v>
      </c>
      <c r="J214" s="82" t="s">
        <v>391</v>
      </c>
      <c r="K214" s="83">
        <v>612</v>
      </c>
      <c r="L214" s="93">
        <v>0</v>
      </c>
      <c r="M214" s="93">
        <v>540</v>
      </c>
      <c r="N214" s="93">
        <v>540</v>
      </c>
      <c r="O214" s="84">
        <f t="shared" si="24"/>
        <v>100</v>
      </c>
    </row>
    <row r="215" spans="1:15" ht="58.5" customHeight="1" x14ac:dyDescent="0.25">
      <c r="A215" s="87" t="s">
        <v>28</v>
      </c>
      <c r="B215" s="79">
        <v>2</v>
      </c>
      <c r="C215" s="87" t="s">
        <v>90</v>
      </c>
      <c r="D215" s="79"/>
      <c r="E215" s="88" t="s">
        <v>131</v>
      </c>
      <c r="F215" s="81" t="s">
        <v>15</v>
      </c>
      <c r="G215" s="85">
        <v>211</v>
      </c>
      <c r="H215" s="86" t="s">
        <v>32</v>
      </c>
      <c r="I215" s="86" t="s">
        <v>29</v>
      </c>
      <c r="J215" s="86" t="s">
        <v>287</v>
      </c>
      <c r="K215" s="85"/>
      <c r="L215" s="94">
        <f>L216+L217</f>
        <v>166</v>
      </c>
      <c r="M215" s="94">
        <f t="shared" ref="M215:N215" si="25">M216+M217</f>
        <v>166</v>
      </c>
      <c r="N215" s="94">
        <f t="shared" si="25"/>
        <v>165.3</v>
      </c>
      <c r="O215" s="69">
        <f>ROUND(N215/M215*100,1)</f>
        <v>99.6</v>
      </c>
    </row>
    <row r="216" spans="1:15" ht="39" customHeight="1" x14ac:dyDescent="0.25">
      <c r="A216" s="117" t="s">
        <v>28</v>
      </c>
      <c r="B216" s="118">
        <v>2</v>
      </c>
      <c r="C216" s="117" t="s">
        <v>90</v>
      </c>
      <c r="D216" s="118"/>
      <c r="E216" s="119" t="s">
        <v>131</v>
      </c>
      <c r="F216" s="115" t="s">
        <v>15</v>
      </c>
      <c r="G216" s="111">
        <v>211</v>
      </c>
      <c r="H216" s="116" t="s">
        <v>32</v>
      </c>
      <c r="I216" s="116" t="s">
        <v>29</v>
      </c>
      <c r="J216" s="116" t="s">
        <v>132</v>
      </c>
      <c r="K216" s="83">
        <v>321</v>
      </c>
      <c r="L216" s="93">
        <v>24</v>
      </c>
      <c r="M216" s="93">
        <v>23.7</v>
      </c>
      <c r="N216" s="93">
        <v>23.3</v>
      </c>
      <c r="O216" s="84">
        <f>ROUND(N216/M216*100,1)</f>
        <v>98.3</v>
      </c>
    </row>
    <row r="217" spans="1:15" ht="15.75" customHeight="1" x14ac:dyDescent="0.25">
      <c r="A217" s="117"/>
      <c r="B217" s="118"/>
      <c r="C217" s="117"/>
      <c r="D217" s="118"/>
      <c r="E217" s="119"/>
      <c r="F217" s="115"/>
      <c r="G217" s="111"/>
      <c r="H217" s="116"/>
      <c r="I217" s="116"/>
      <c r="J217" s="116"/>
      <c r="K217" s="83">
        <v>112</v>
      </c>
      <c r="L217" s="93">
        <v>142</v>
      </c>
      <c r="M217" s="93">
        <v>142.30000000000001</v>
      </c>
      <c r="N217" s="93">
        <v>142</v>
      </c>
      <c r="O217" s="84">
        <f>ROUND(N217/M217*100,1)</f>
        <v>99.8</v>
      </c>
    </row>
    <row r="218" spans="1:15" ht="28.5" customHeight="1" x14ac:dyDescent="0.25">
      <c r="A218" s="87" t="s">
        <v>28</v>
      </c>
      <c r="B218" s="79">
        <v>2</v>
      </c>
      <c r="C218" s="87" t="s">
        <v>133</v>
      </c>
      <c r="D218" s="79"/>
      <c r="E218" s="88" t="s">
        <v>134</v>
      </c>
      <c r="F218" s="81" t="s">
        <v>15</v>
      </c>
      <c r="G218" s="85">
        <v>211</v>
      </c>
      <c r="H218" s="86" t="s">
        <v>32</v>
      </c>
      <c r="I218" s="86" t="s">
        <v>29</v>
      </c>
      <c r="J218" s="86" t="s">
        <v>135</v>
      </c>
      <c r="K218" s="85"/>
      <c r="L218" s="94">
        <f>L219+L220+L221</f>
        <v>342.2</v>
      </c>
      <c r="M218" s="94">
        <f t="shared" ref="M218:N218" si="26">M219+M220+M221</f>
        <v>355.2</v>
      </c>
      <c r="N218" s="94">
        <f t="shared" si="26"/>
        <v>355.2</v>
      </c>
      <c r="O218" s="69">
        <f t="shared" si="14"/>
        <v>100</v>
      </c>
    </row>
    <row r="219" spans="1:15" ht="32.25" customHeight="1" x14ac:dyDescent="0.25">
      <c r="A219" s="87" t="s">
        <v>28</v>
      </c>
      <c r="B219" s="79">
        <v>2</v>
      </c>
      <c r="C219" s="87" t="s">
        <v>133</v>
      </c>
      <c r="D219" s="79">
        <v>1</v>
      </c>
      <c r="E219" s="80" t="s">
        <v>136</v>
      </c>
      <c r="F219" s="81" t="s">
        <v>15</v>
      </c>
      <c r="G219" s="83">
        <v>211</v>
      </c>
      <c r="H219" s="82" t="s">
        <v>32</v>
      </c>
      <c r="I219" s="82" t="s">
        <v>29</v>
      </c>
      <c r="J219" s="5" t="s">
        <v>341</v>
      </c>
      <c r="K219" s="83">
        <v>611</v>
      </c>
      <c r="L219" s="93">
        <v>0</v>
      </c>
      <c r="M219" s="93">
        <v>0</v>
      </c>
      <c r="N219" s="93">
        <v>0</v>
      </c>
      <c r="O219" s="84">
        <v>0</v>
      </c>
    </row>
    <row r="220" spans="1:15" ht="17.25" customHeight="1" x14ac:dyDescent="0.25">
      <c r="A220" s="117" t="s">
        <v>28</v>
      </c>
      <c r="B220" s="118">
        <v>2</v>
      </c>
      <c r="C220" s="117" t="s">
        <v>133</v>
      </c>
      <c r="D220" s="118">
        <v>2</v>
      </c>
      <c r="E220" s="119" t="s">
        <v>223</v>
      </c>
      <c r="F220" s="115" t="s">
        <v>15</v>
      </c>
      <c r="G220" s="83">
        <v>211</v>
      </c>
      <c r="H220" s="82" t="s">
        <v>32</v>
      </c>
      <c r="I220" s="82" t="s">
        <v>29</v>
      </c>
      <c r="J220" s="82" t="s">
        <v>339</v>
      </c>
      <c r="K220" s="83">
        <v>611</v>
      </c>
      <c r="L220" s="93">
        <v>329</v>
      </c>
      <c r="M220" s="93">
        <v>347.8</v>
      </c>
      <c r="N220" s="93">
        <v>347.8</v>
      </c>
      <c r="O220" s="84">
        <f t="shared" si="14"/>
        <v>100</v>
      </c>
    </row>
    <row r="221" spans="1:15" ht="15.75" customHeight="1" x14ac:dyDescent="0.25">
      <c r="A221" s="117"/>
      <c r="B221" s="118"/>
      <c r="C221" s="117"/>
      <c r="D221" s="118"/>
      <c r="E221" s="119"/>
      <c r="F221" s="115"/>
      <c r="G221" s="83">
        <v>211</v>
      </c>
      <c r="H221" s="82" t="s">
        <v>32</v>
      </c>
      <c r="I221" s="82" t="s">
        <v>29</v>
      </c>
      <c r="J221" s="82" t="s">
        <v>340</v>
      </c>
      <c r="K221" s="83">
        <v>611</v>
      </c>
      <c r="L221" s="93">
        <v>13.2</v>
      </c>
      <c r="M221" s="93">
        <v>7.4</v>
      </c>
      <c r="N221" s="93">
        <v>7.4</v>
      </c>
      <c r="O221" s="84">
        <f t="shared" si="14"/>
        <v>100</v>
      </c>
    </row>
    <row r="222" spans="1:15" ht="29.25" customHeight="1" x14ac:dyDescent="0.25">
      <c r="A222" s="87" t="s">
        <v>28</v>
      </c>
      <c r="B222" s="79">
        <v>2</v>
      </c>
      <c r="C222" s="87" t="s">
        <v>224</v>
      </c>
      <c r="D222" s="79"/>
      <c r="E222" s="88" t="s">
        <v>225</v>
      </c>
      <c r="F222" s="81" t="s">
        <v>15</v>
      </c>
      <c r="G222" s="85">
        <v>211</v>
      </c>
      <c r="H222" s="86" t="s">
        <v>32</v>
      </c>
      <c r="I222" s="86" t="s">
        <v>29</v>
      </c>
      <c r="J222" s="86" t="s">
        <v>288</v>
      </c>
      <c r="K222" s="85"/>
      <c r="L222" s="94">
        <f>L223+L224</f>
        <v>1376.6</v>
      </c>
      <c r="M222" s="94">
        <f t="shared" ref="M222:N222" si="27">M223+M224</f>
        <v>1663.75</v>
      </c>
      <c r="N222" s="94">
        <f t="shared" si="27"/>
        <v>1663.75</v>
      </c>
      <c r="O222" s="69">
        <f t="shared" ref="O222" si="28">ROUND(N222/M222*100,0)</f>
        <v>100</v>
      </c>
    </row>
    <row r="223" spans="1:15" ht="16.5" customHeight="1" x14ac:dyDescent="0.25">
      <c r="A223" s="117" t="s">
        <v>28</v>
      </c>
      <c r="B223" s="118">
        <v>2</v>
      </c>
      <c r="C223" s="117" t="s">
        <v>224</v>
      </c>
      <c r="D223" s="118"/>
      <c r="E223" s="119" t="s">
        <v>225</v>
      </c>
      <c r="F223" s="115" t="s">
        <v>15</v>
      </c>
      <c r="G223" s="83">
        <v>211</v>
      </c>
      <c r="H223" s="82" t="s">
        <v>32</v>
      </c>
      <c r="I223" s="82" t="s">
        <v>29</v>
      </c>
      <c r="J223" s="82" t="s">
        <v>226</v>
      </c>
      <c r="K223" s="83">
        <v>611</v>
      </c>
      <c r="L223" s="93">
        <v>1376.6</v>
      </c>
      <c r="M223" s="93">
        <v>1663.75</v>
      </c>
      <c r="N223" s="93">
        <v>1663.75</v>
      </c>
      <c r="O223" s="84">
        <f t="shared" si="14"/>
        <v>100</v>
      </c>
    </row>
    <row r="224" spans="1:15" ht="14.25" customHeight="1" x14ac:dyDescent="0.25">
      <c r="A224" s="117"/>
      <c r="B224" s="118"/>
      <c r="C224" s="117"/>
      <c r="D224" s="118"/>
      <c r="E224" s="119"/>
      <c r="F224" s="115"/>
      <c r="G224" s="83">
        <v>211</v>
      </c>
      <c r="H224" s="82" t="s">
        <v>32</v>
      </c>
      <c r="I224" s="82" t="s">
        <v>29</v>
      </c>
      <c r="J224" s="82" t="s">
        <v>377</v>
      </c>
      <c r="K224" s="83">
        <v>611</v>
      </c>
      <c r="L224" s="93">
        <v>0</v>
      </c>
      <c r="M224" s="93">
        <v>0</v>
      </c>
      <c r="N224" s="93">
        <v>0</v>
      </c>
      <c r="O224" s="84">
        <v>0</v>
      </c>
    </row>
    <row r="225" spans="1:15" ht="30.75" customHeight="1" x14ac:dyDescent="0.25">
      <c r="A225" s="54" t="s">
        <v>28</v>
      </c>
      <c r="B225" s="56">
        <v>2</v>
      </c>
      <c r="C225" s="56">
        <v>26</v>
      </c>
      <c r="D225" s="56"/>
      <c r="E225" s="77" t="s">
        <v>355</v>
      </c>
      <c r="F225" s="78" t="s">
        <v>15</v>
      </c>
      <c r="G225" s="53">
        <v>211</v>
      </c>
      <c r="H225" s="50" t="s">
        <v>32</v>
      </c>
      <c r="I225" s="50" t="s">
        <v>29</v>
      </c>
      <c r="J225" s="51" t="s">
        <v>358</v>
      </c>
      <c r="K225" s="53"/>
      <c r="L225" s="91">
        <f>L226</f>
        <v>0</v>
      </c>
      <c r="M225" s="91">
        <f t="shared" ref="M225:N225" si="29">M226</f>
        <v>0</v>
      </c>
      <c r="N225" s="91">
        <f t="shared" si="29"/>
        <v>0</v>
      </c>
      <c r="O225" s="4">
        <v>0</v>
      </c>
    </row>
    <row r="226" spans="1:15" ht="32.25" customHeight="1" x14ac:dyDescent="0.25">
      <c r="A226" s="54" t="s">
        <v>28</v>
      </c>
      <c r="B226" s="55">
        <v>2</v>
      </c>
      <c r="C226" s="55">
        <v>26</v>
      </c>
      <c r="D226" s="55">
        <v>2</v>
      </c>
      <c r="E226" s="75" t="s">
        <v>356</v>
      </c>
      <c r="F226" s="78" t="s">
        <v>15</v>
      </c>
      <c r="G226" s="56">
        <v>211</v>
      </c>
      <c r="H226" s="50" t="s">
        <v>32</v>
      </c>
      <c r="I226" s="50" t="s">
        <v>29</v>
      </c>
      <c r="J226" s="56" t="s">
        <v>357</v>
      </c>
      <c r="K226" s="56">
        <v>612</v>
      </c>
      <c r="L226" s="92">
        <v>0</v>
      </c>
      <c r="M226" s="92">
        <v>0</v>
      </c>
      <c r="N226" s="92">
        <v>0</v>
      </c>
      <c r="O226" s="4">
        <v>0</v>
      </c>
    </row>
    <row r="227" spans="1:15" ht="33.75" customHeight="1" x14ac:dyDescent="0.25">
      <c r="A227" s="54" t="s">
        <v>28</v>
      </c>
      <c r="B227" s="56">
        <v>2</v>
      </c>
      <c r="C227" s="56" t="s">
        <v>359</v>
      </c>
      <c r="D227" s="56"/>
      <c r="E227" s="77" t="s">
        <v>355</v>
      </c>
      <c r="F227" s="78" t="s">
        <v>15</v>
      </c>
      <c r="G227" s="53">
        <v>211</v>
      </c>
      <c r="H227" s="50" t="s">
        <v>32</v>
      </c>
      <c r="I227" s="50" t="s">
        <v>30</v>
      </c>
      <c r="J227" s="53" t="s">
        <v>360</v>
      </c>
      <c r="K227" s="53"/>
      <c r="L227" s="91">
        <f>L228</f>
        <v>0</v>
      </c>
      <c r="M227" s="91">
        <f t="shared" ref="M227:N227" si="30">M228</f>
        <v>0</v>
      </c>
      <c r="N227" s="91">
        <f t="shared" si="30"/>
        <v>0</v>
      </c>
      <c r="O227" s="4">
        <v>0</v>
      </c>
    </row>
    <row r="228" spans="1:15" ht="59.25" customHeight="1" x14ac:dyDescent="0.25">
      <c r="A228" s="54" t="s">
        <v>28</v>
      </c>
      <c r="B228" s="55">
        <v>2</v>
      </c>
      <c r="C228" s="55" t="s">
        <v>359</v>
      </c>
      <c r="D228" s="55">
        <v>2</v>
      </c>
      <c r="E228" s="75" t="s">
        <v>382</v>
      </c>
      <c r="F228" s="78" t="s">
        <v>15</v>
      </c>
      <c r="G228" s="56">
        <v>211</v>
      </c>
      <c r="H228" s="50" t="s">
        <v>32</v>
      </c>
      <c r="I228" s="50" t="s">
        <v>30</v>
      </c>
      <c r="J228" s="56" t="s">
        <v>361</v>
      </c>
      <c r="K228" s="56">
        <v>612</v>
      </c>
      <c r="L228" s="92">
        <v>0</v>
      </c>
      <c r="M228" s="92">
        <v>0</v>
      </c>
      <c r="N228" s="92">
        <v>0</v>
      </c>
      <c r="O228" s="4">
        <v>0</v>
      </c>
    </row>
    <row r="229" spans="1:15" ht="33.75" customHeight="1" x14ac:dyDescent="0.25">
      <c r="A229" s="106" t="s">
        <v>28</v>
      </c>
      <c r="B229" s="107">
        <v>4</v>
      </c>
      <c r="C229" s="106"/>
      <c r="D229" s="107"/>
      <c r="E229" s="108" t="s">
        <v>26</v>
      </c>
      <c r="F229" s="81" t="s">
        <v>15</v>
      </c>
      <c r="G229" s="85">
        <v>211</v>
      </c>
      <c r="H229" s="86" t="s">
        <v>32</v>
      </c>
      <c r="I229" s="86" t="s">
        <v>29</v>
      </c>
      <c r="J229" s="86" t="s">
        <v>137</v>
      </c>
      <c r="K229" s="85"/>
      <c r="L229" s="94">
        <f>L230</f>
        <v>5</v>
      </c>
      <c r="M229" s="94">
        <f t="shared" ref="M229:N229" si="31">M230</f>
        <v>5</v>
      </c>
      <c r="N229" s="94">
        <f t="shared" si="31"/>
        <v>0</v>
      </c>
      <c r="O229" s="69">
        <f t="shared" si="14"/>
        <v>0</v>
      </c>
    </row>
    <row r="230" spans="1:15" ht="17.25" customHeight="1" x14ac:dyDescent="0.25">
      <c r="A230" s="87" t="s">
        <v>28</v>
      </c>
      <c r="B230" s="79">
        <v>4</v>
      </c>
      <c r="C230" s="87" t="s">
        <v>29</v>
      </c>
      <c r="D230" s="79"/>
      <c r="E230" s="109" t="s">
        <v>27</v>
      </c>
      <c r="F230" s="110" t="s">
        <v>15</v>
      </c>
      <c r="G230" s="83">
        <v>211</v>
      </c>
      <c r="H230" s="82" t="s">
        <v>32</v>
      </c>
      <c r="I230" s="82" t="s">
        <v>29</v>
      </c>
      <c r="J230" s="82" t="s">
        <v>227</v>
      </c>
      <c r="K230" s="83">
        <v>611</v>
      </c>
      <c r="L230" s="93">
        <f>L231</f>
        <v>5</v>
      </c>
      <c r="M230" s="93">
        <f t="shared" ref="M230:N230" si="32">M231</f>
        <v>5</v>
      </c>
      <c r="N230" s="93">
        <f t="shared" si="32"/>
        <v>0</v>
      </c>
      <c r="O230" s="69">
        <v>0</v>
      </c>
    </row>
    <row r="231" spans="1:15" ht="18.75" customHeight="1" x14ac:dyDescent="0.25">
      <c r="A231" s="87" t="s">
        <v>28</v>
      </c>
      <c r="B231" s="79">
        <v>4</v>
      </c>
      <c r="C231" s="87" t="s">
        <v>29</v>
      </c>
      <c r="D231" s="79">
        <v>1</v>
      </c>
      <c r="E231" s="109" t="s">
        <v>27</v>
      </c>
      <c r="F231" s="110" t="s">
        <v>15</v>
      </c>
      <c r="G231" s="83">
        <v>211</v>
      </c>
      <c r="H231" s="82" t="s">
        <v>32</v>
      </c>
      <c r="I231" s="82" t="s">
        <v>29</v>
      </c>
      <c r="J231" s="82" t="s">
        <v>342</v>
      </c>
      <c r="K231" s="83">
        <v>611</v>
      </c>
      <c r="L231" s="93">
        <v>5</v>
      </c>
      <c r="M231" s="93">
        <v>5</v>
      </c>
      <c r="N231" s="93">
        <v>0</v>
      </c>
      <c r="O231" s="84">
        <f t="shared" si="14"/>
        <v>0</v>
      </c>
    </row>
    <row r="232" spans="1:15" ht="42.75" customHeight="1" x14ac:dyDescent="0.25">
      <c r="A232" s="87" t="s">
        <v>28</v>
      </c>
      <c r="B232" s="79">
        <v>4</v>
      </c>
      <c r="C232" s="87" t="s">
        <v>29</v>
      </c>
      <c r="D232" s="79">
        <v>1</v>
      </c>
      <c r="E232" s="72" t="s">
        <v>27</v>
      </c>
      <c r="F232" s="81" t="s">
        <v>15</v>
      </c>
      <c r="G232" s="83">
        <v>211</v>
      </c>
      <c r="H232" s="82" t="s">
        <v>32</v>
      </c>
      <c r="I232" s="82" t="s">
        <v>29</v>
      </c>
      <c r="J232" s="82" t="s">
        <v>289</v>
      </c>
      <c r="K232" s="83">
        <v>611</v>
      </c>
      <c r="L232" s="93">
        <v>0</v>
      </c>
      <c r="M232" s="93">
        <v>0</v>
      </c>
      <c r="N232" s="93">
        <v>0</v>
      </c>
      <c r="O232" s="69">
        <v>0</v>
      </c>
    </row>
    <row r="233" spans="1:15" ht="28.5" hidden="1" customHeight="1" x14ac:dyDescent="0.25">
      <c r="A233" s="138" t="s">
        <v>28</v>
      </c>
      <c r="B233" s="140">
        <v>4</v>
      </c>
      <c r="C233" s="138" t="s">
        <v>29</v>
      </c>
      <c r="D233" s="140">
        <v>2</v>
      </c>
      <c r="E233" s="142" t="s">
        <v>196</v>
      </c>
      <c r="F233" s="144" t="s">
        <v>15</v>
      </c>
      <c r="G233" s="134">
        <v>211</v>
      </c>
      <c r="H233" s="136" t="s">
        <v>17</v>
      </c>
      <c r="I233" s="136" t="s">
        <v>18</v>
      </c>
      <c r="J233" s="136" t="s">
        <v>197</v>
      </c>
      <c r="K233" s="6">
        <v>611</v>
      </c>
      <c r="L233" s="21">
        <v>0</v>
      </c>
      <c r="M233" s="21">
        <v>0</v>
      </c>
      <c r="N233" s="21">
        <v>0</v>
      </c>
      <c r="O233" s="21">
        <v>0</v>
      </c>
    </row>
    <row r="234" spans="1:15" ht="48.75" hidden="1" customHeight="1" x14ac:dyDescent="0.25">
      <c r="A234" s="139"/>
      <c r="B234" s="141"/>
      <c r="C234" s="139"/>
      <c r="D234" s="141"/>
      <c r="E234" s="143"/>
      <c r="F234" s="145"/>
      <c r="G234" s="135"/>
      <c r="H234" s="137"/>
      <c r="I234" s="137"/>
      <c r="J234" s="137"/>
      <c r="K234" s="6">
        <v>612</v>
      </c>
      <c r="L234" s="21">
        <v>0</v>
      </c>
      <c r="M234" s="21">
        <v>0</v>
      </c>
      <c r="N234" s="21">
        <v>0</v>
      </c>
      <c r="O234" s="21">
        <v>0</v>
      </c>
    </row>
  </sheetData>
  <mergeCells count="493">
    <mergeCell ref="A188:A189"/>
    <mergeCell ref="B188:B189"/>
    <mergeCell ref="C188:C189"/>
    <mergeCell ref="D188:D189"/>
    <mergeCell ref="E188:E189"/>
    <mergeCell ref="F188:F189"/>
    <mergeCell ref="G188:G189"/>
    <mergeCell ref="H188:H189"/>
    <mergeCell ref="I188:I189"/>
    <mergeCell ref="A186:A187"/>
    <mergeCell ref="B186:B187"/>
    <mergeCell ref="C186:C187"/>
    <mergeCell ref="D186:D187"/>
    <mergeCell ref="E186:E187"/>
    <mergeCell ref="F186:F187"/>
    <mergeCell ref="G186:G187"/>
    <mergeCell ref="H186:H187"/>
    <mergeCell ref="I186:I187"/>
    <mergeCell ref="A223:A224"/>
    <mergeCell ref="B223:B224"/>
    <mergeCell ref="C223:C224"/>
    <mergeCell ref="D223:D224"/>
    <mergeCell ref="E223:E224"/>
    <mergeCell ref="F223:F224"/>
    <mergeCell ref="F58:F59"/>
    <mergeCell ref="G58:G59"/>
    <mergeCell ref="H58:H59"/>
    <mergeCell ref="A65:A66"/>
    <mergeCell ref="B65:B66"/>
    <mergeCell ref="C65:C66"/>
    <mergeCell ref="D65:D66"/>
    <mergeCell ref="E65:E66"/>
    <mergeCell ref="F65:F66"/>
    <mergeCell ref="G65:G66"/>
    <mergeCell ref="H65:H66"/>
    <mergeCell ref="H152:H153"/>
    <mergeCell ref="A145:A146"/>
    <mergeCell ref="B145:B146"/>
    <mergeCell ref="C145:C146"/>
    <mergeCell ref="D145:D146"/>
    <mergeCell ref="E145:E146"/>
    <mergeCell ref="H145:H146"/>
    <mergeCell ref="I58:I59"/>
    <mergeCell ref="A74:A75"/>
    <mergeCell ref="B74:B75"/>
    <mergeCell ref="C74:C75"/>
    <mergeCell ref="D74:D75"/>
    <mergeCell ref="E74:E75"/>
    <mergeCell ref="F74:F75"/>
    <mergeCell ref="G74:G75"/>
    <mergeCell ref="H74:H75"/>
    <mergeCell ref="J65:J66"/>
    <mergeCell ref="A207:A208"/>
    <mergeCell ref="B207:B208"/>
    <mergeCell ref="C207:C208"/>
    <mergeCell ref="D207:D208"/>
    <mergeCell ref="E207:E208"/>
    <mergeCell ref="F207:F208"/>
    <mergeCell ref="G207:G208"/>
    <mergeCell ref="H207:H208"/>
    <mergeCell ref="I207:I208"/>
    <mergeCell ref="G152:G153"/>
    <mergeCell ref="I152:I153"/>
    <mergeCell ref="J152:J153"/>
    <mergeCell ref="A152:A158"/>
    <mergeCell ref="B152:B158"/>
    <mergeCell ref="C152:C158"/>
    <mergeCell ref="D152:D158"/>
    <mergeCell ref="E152:E158"/>
    <mergeCell ref="F152:F158"/>
    <mergeCell ref="G157:G158"/>
    <mergeCell ref="H157:H158"/>
    <mergeCell ref="J157:J158"/>
    <mergeCell ref="F145:F146"/>
    <mergeCell ref="G145:G146"/>
    <mergeCell ref="I145:I146"/>
    <mergeCell ref="A136:A137"/>
    <mergeCell ref="B136:B137"/>
    <mergeCell ref="C136:C137"/>
    <mergeCell ref="D136:D137"/>
    <mergeCell ref="E136:E137"/>
    <mergeCell ref="F136:F137"/>
    <mergeCell ref="G136:G137"/>
    <mergeCell ref="H136:H137"/>
    <mergeCell ref="A148:A149"/>
    <mergeCell ref="B148:B149"/>
    <mergeCell ref="M192:M196"/>
    <mergeCell ref="N192:N196"/>
    <mergeCell ref="O192:O196"/>
    <mergeCell ref="M199:M203"/>
    <mergeCell ref="N199:N203"/>
    <mergeCell ref="O199:O203"/>
    <mergeCell ref="A199:A205"/>
    <mergeCell ref="B199:B205"/>
    <mergeCell ref="C199:C205"/>
    <mergeCell ref="D199:D205"/>
    <mergeCell ref="E199:E205"/>
    <mergeCell ref="F199:F205"/>
    <mergeCell ref="G199:G203"/>
    <mergeCell ref="H199:H203"/>
    <mergeCell ref="I199:I203"/>
    <mergeCell ref="J199:J203"/>
    <mergeCell ref="C148:C149"/>
    <mergeCell ref="D148:D149"/>
    <mergeCell ref="E148:E149"/>
    <mergeCell ref="F148:F149"/>
    <mergeCell ref="E150:E151"/>
    <mergeCell ref="K188:K189"/>
    <mergeCell ref="F150:F151"/>
    <mergeCell ref="F9:F11"/>
    <mergeCell ref="G9:G11"/>
    <mergeCell ref="H9:H11"/>
    <mergeCell ref="I9:I11"/>
    <mergeCell ref="J150:J151"/>
    <mergeCell ref="A159:A163"/>
    <mergeCell ref="B159:B163"/>
    <mergeCell ref="C159:C163"/>
    <mergeCell ref="D159:D163"/>
    <mergeCell ref="E159:E163"/>
    <mergeCell ref="F159:F163"/>
    <mergeCell ref="E88:E89"/>
    <mergeCell ref="F88:F89"/>
    <mergeCell ref="G88:G89"/>
    <mergeCell ref="H88:H89"/>
    <mergeCell ref="I88:I89"/>
    <mergeCell ref="D88:D89"/>
    <mergeCell ref="C88:C89"/>
    <mergeCell ref="B88:B89"/>
    <mergeCell ref="A88:A89"/>
    <mergeCell ref="A150:A151"/>
    <mergeCell ref="B150:B151"/>
    <mergeCell ref="C150:C151"/>
    <mergeCell ref="D150:D151"/>
    <mergeCell ref="G233:G234"/>
    <mergeCell ref="H233:H234"/>
    <mergeCell ref="I233:I234"/>
    <mergeCell ref="J233:J234"/>
    <mergeCell ref="A209:A210"/>
    <mergeCell ref="B209:B210"/>
    <mergeCell ref="C209:C210"/>
    <mergeCell ref="D209:D210"/>
    <mergeCell ref="E209:E210"/>
    <mergeCell ref="F209:F210"/>
    <mergeCell ref="G209:G210"/>
    <mergeCell ref="A220:A221"/>
    <mergeCell ref="B220:B221"/>
    <mergeCell ref="C220:C221"/>
    <mergeCell ref="D220:D221"/>
    <mergeCell ref="E220:E221"/>
    <mergeCell ref="F220:F221"/>
    <mergeCell ref="A233:A234"/>
    <mergeCell ref="B233:B234"/>
    <mergeCell ref="C233:C234"/>
    <mergeCell ref="D233:D234"/>
    <mergeCell ref="E233:E234"/>
    <mergeCell ref="F233:F234"/>
    <mergeCell ref="H209:H210"/>
    <mergeCell ref="J209:J210"/>
    <mergeCell ref="G192:G197"/>
    <mergeCell ref="H192:H197"/>
    <mergeCell ref="I192:I197"/>
    <mergeCell ref="G204:G205"/>
    <mergeCell ref="H204:H205"/>
    <mergeCell ref="I204:I205"/>
    <mergeCell ref="J204:J205"/>
    <mergeCell ref="I209:I210"/>
    <mergeCell ref="A130:A131"/>
    <mergeCell ref="B130:B131"/>
    <mergeCell ref="C130:C131"/>
    <mergeCell ref="D130:D131"/>
    <mergeCell ref="E130:E131"/>
    <mergeCell ref="F130:F131"/>
    <mergeCell ref="G130:G131"/>
    <mergeCell ref="H130:H131"/>
    <mergeCell ref="I130:I131"/>
    <mergeCell ref="A134:A135"/>
    <mergeCell ref="B134:B135"/>
    <mergeCell ref="C134:C135"/>
    <mergeCell ref="D134:D135"/>
    <mergeCell ref="E134:E135"/>
    <mergeCell ref="F134:F135"/>
    <mergeCell ref="G134:G135"/>
    <mergeCell ref="H134:H135"/>
    <mergeCell ref="I134:I135"/>
    <mergeCell ref="A122:A123"/>
    <mergeCell ref="B122:B123"/>
    <mergeCell ref="C122:C123"/>
    <mergeCell ref="D122:D123"/>
    <mergeCell ref="E122:E123"/>
    <mergeCell ref="F122:F123"/>
    <mergeCell ref="G122:G123"/>
    <mergeCell ref="H122:H123"/>
    <mergeCell ref="I122:I123"/>
    <mergeCell ref="A126:A127"/>
    <mergeCell ref="B126:B127"/>
    <mergeCell ref="C126:C127"/>
    <mergeCell ref="D126:D127"/>
    <mergeCell ref="E126:E127"/>
    <mergeCell ref="F126:F127"/>
    <mergeCell ref="G126:G127"/>
    <mergeCell ref="H126:H127"/>
    <mergeCell ref="I126:I127"/>
    <mergeCell ref="A114:A115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A118:A119"/>
    <mergeCell ref="B118:B119"/>
    <mergeCell ref="C118:C119"/>
    <mergeCell ref="D118:D119"/>
    <mergeCell ref="E118:E119"/>
    <mergeCell ref="F118:F119"/>
    <mergeCell ref="G118:G119"/>
    <mergeCell ref="H118:H119"/>
    <mergeCell ref="I118:I119"/>
    <mergeCell ref="A110:A111"/>
    <mergeCell ref="B110:B111"/>
    <mergeCell ref="C110:C111"/>
    <mergeCell ref="D110:D111"/>
    <mergeCell ref="E110:E111"/>
    <mergeCell ref="F110:F111"/>
    <mergeCell ref="G110:G111"/>
    <mergeCell ref="H110:H111"/>
    <mergeCell ref="I110:I111"/>
    <mergeCell ref="A106:A107"/>
    <mergeCell ref="B106:B107"/>
    <mergeCell ref="C106:C107"/>
    <mergeCell ref="D106:D107"/>
    <mergeCell ref="E106:E107"/>
    <mergeCell ref="F106:F107"/>
    <mergeCell ref="G106:G107"/>
    <mergeCell ref="H106:H107"/>
    <mergeCell ref="I106:I107"/>
    <mergeCell ref="A98:A99"/>
    <mergeCell ref="B98:B99"/>
    <mergeCell ref="C98:C99"/>
    <mergeCell ref="D98:D99"/>
    <mergeCell ref="E98:E99"/>
    <mergeCell ref="F98:F99"/>
    <mergeCell ref="G98:G99"/>
    <mergeCell ref="H98:H99"/>
    <mergeCell ref="I98:I99"/>
    <mergeCell ref="A102:A103"/>
    <mergeCell ref="B102:B103"/>
    <mergeCell ref="C102:C103"/>
    <mergeCell ref="D102:D103"/>
    <mergeCell ref="E102:E103"/>
    <mergeCell ref="F102:F103"/>
    <mergeCell ref="G102:G103"/>
    <mergeCell ref="H102:H103"/>
    <mergeCell ref="I102:I103"/>
    <mergeCell ref="A90:A91"/>
    <mergeCell ref="B90:B91"/>
    <mergeCell ref="C90:C91"/>
    <mergeCell ref="D90:D91"/>
    <mergeCell ref="E90:E91"/>
    <mergeCell ref="F90:F91"/>
    <mergeCell ref="G90:G91"/>
    <mergeCell ref="H90:H91"/>
    <mergeCell ref="I90:I91"/>
    <mergeCell ref="A94:A95"/>
    <mergeCell ref="B94:B95"/>
    <mergeCell ref="C94:C95"/>
    <mergeCell ref="D94:D95"/>
    <mergeCell ref="E94:E95"/>
    <mergeCell ref="F94:F95"/>
    <mergeCell ref="G94:G95"/>
    <mergeCell ref="H94:H95"/>
    <mergeCell ref="I94:I95"/>
    <mergeCell ref="F52:F53"/>
    <mergeCell ref="G52:G53"/>
    <mergeCell ref="H52:H53"/>
    <mergeCell ref="I52:I53"/>
    <mergeCell ref="J52:J53"/>
    <mergeCell ref="A56:A57"/>
    <mergeCell ref="B56:B57"/>
    <mergeCell ref="C56:C57"/>
    <mergeCell ref="D56:D57"/>
    <mergeCell ref="E56:E57"/>
    <mergeCell ref="F56:F57"/>
    <mergeCell ref="G56:G57"/>
    <mergeCell ref="H56:H57"/>
    <mergeCell ref="I56:I57"/>
    <mergeCell ref="J56:J57"/>
    <mergeCell ref="L2:N2"/>
    <mergeCell ref="A48:A49"/>
    <mergeCell ref="B48:B49"/>
    <mergeCell ref="C48:C49"/>
    <mergeCell ref="D48:D49"/>
    <mergeCell ref="E48:E49"/>
    <mergeCell ref="F48:F49"/>
    <mergeCell ref="G48:G49"/>
    <mergeCell ref="H48:H49"/>
    <mergeCell ref="I48:I49"/>
    <mergeCell ref="J48:J49"/>
    <mergeCell ref="A4:A5"/>
    <mergeCell ref="B4:B5"/>
    <mergeCell ref="C4:C5"/>
    <mergeCell ref="D4:D5"/>
    <mergeCell ref="E4:E5"/>
    <mergeCell ref="A2:D2"/>
    <mergeCell ref="E2:E3"/>
    <mergeCell ref="F2:F3"/>
    <mergeCell ref="G2:K2"/>
    <mergeCell ref="F12:F13"/>
    <mergeCell ref="G12:G13"/>
    <mergeCell ref="H12:H13"/>
    <mergeCell ref="I12:I13"/>
    <mergeCell ref="E6:E7"/>
    <mergeCell ref="C61:C63"/>
    <mergeCell ref="E61:E63"/>
    <mergeCell ref="C52:C53"/>
    <mergeCell ref="D52:D53"/>
    <mergeCell ref="E52:E53"/>
    <mergeCell ref="A52:A53"/>
    <mergeCell ref="B52:B53"/>
    <mergeCell ref="A9:A11"/>
    <mergeCell ref="B9:B11"/>
    <mergeCell ref="C9:C11"/>
    <mergeCell ref="D9:D11"/>
    <mergeCell ref="E9:E11"/>
    <mergeCell ref="A58:A59"/>
    <mergeCell ref="B58:B59"/>
    <mergeCell ref="C58:C59"/>
    <mergeCell ref="D58:D59"/>
    <mergeCell ref="E58:E59"/>
    <mergeCell ref="A1:O1"/>
    <mergeCell ref="A192:A197"/>
    <mergeCell ref="B192:B197"/>
    <mergeCell ref="C192:C197"/>
    <mergeCell ref="O61:O63"/>
    <mergeCell ref="A61:A63"/>
    <mergeCell ref="B61:B63"/>
    <mergeCell ref="A6:A7"/>
    <mergeCell ref="B6:B7"/>
    <mergeCell ref="C6:C7"/>
    <mergeCell ref="D6:D7"/>
    <mergeCell ref="D61:D63"/>
    <mergeCell ref="D192:D197"/>
    <mergeCell ref="E192:E197"/>
    <mergeCell ref="F192:F197"/>
    <mergeCell ref="I61:I63"/>
    <mergeCell ref="J61:J63"/>
    <mergeCell ref="K61:K63"/>
    <mergeCell ref="L61:L63"/>
    <mergeCell ref="M61:M63"/>
    <mergeCell ref="N61:N63"/>
    <mergeCell ref="F61:F63"/>
    <mergeCell ref="G61:G63"/>
    <mergeCell ref="H61:H63"/>
    <mergeCell ref="J90:J91"/>
    <mergeCell ref="J94:J95"/>
    <mergeCell ref="J98:J99"/>
    <mergeCell ref="J102:J103"/>
    <mergeCell ref="J106:J107"/>
    <mergeCell ref="L199:L203"/>
    <mergeCell ref="L192:L196"/>
    <mergeCell ref="J192:J196"/>
    <mergeCell ref="J110:J111"/>
    <mergeCell ref="J114:J115"/>
    <mergeCell ref="J118:J119"/>
    <mergeCell ref="J122:J123"/>
    <mergeCell ref="J126:J127"/>
    <mergeCell ref="J130:J131"/>
    <mergeCell ref="J134:J135"/>
    <mergeCell ref="J136:J137"/>
    <mergeCell ref="J186:J187"/>
    <mergeCell ref="J12:J13"/>
    <mergeCell ref="A12:A13"/>
    <mergeCell ref="B12:B13"/>
    <mergeCell ref="C12:C13"/>
    <mergeCell ref="D12:D13"/>
    <mergeCell ref="E12:E13"/>
    <mergeCell ref="F16:F17"/>
    <mergeCell ref="G16:G17"/>
    <mergeCell ref="H16:H17"/>
    <mergeCell ref="I16:I17"/>
    <mergeCell ref="J16:J17"/>
    <mergeCell ref="A16:A17"/>
    <mergeCell ref="B16:B17"/>
    <mergeCell ref="C16:C17"/>
    <mergeCell ref="D16:D17"/>
    <mergeCell ref="E16:E17"/>
    <mergeCell ref="F20:F21"/>
    <mergeCell ref="G20:G21"/>
    <mergeCell ref="H20:H21"/>
    <mergeCell ref="I20:I21"/>
    <mergeCell ref="J20:J21"/>
    <mergeCell ref="A20:A21"/>
    <mergeCell ref="B20:B21"/>
    <mergeCell ref="C20:C21"/>
    <mergeCell ref="D20:D21"/>
    <mergeCell ref="E20:E21"/>
    <mergeCell ref="F24:F25"/>
    <mergeCell ref="G24:G25"/>
    <mergeCell ref="H24:H25"/>
    <mergeCell ref="I24:I25"/>
    <mergeCell ref="J24:J25"/>
    <mergeCell ref="A24:A25"/>
    <mergeCell ref="B24:B25"/>
    <mergeCell ref="C24:C25"/>
    <mergeCell ref="D24:D25"/>
    <mergeCell ref="E24:E25"/>
    <mergeCell ref="F28:F29"/>
    <mergeCell ref="G28:G29"/>
    <mergeCell ref="H28:H29"/>
    <mergeCell ref="I28:I29"/>
    <mergeCell ref="J28:J29"/>
    <mergeCell ref="A28:A29"/>
    <mergeCell ref="B28:B29"/>
    <mergeCell ref="C28:C29"/>
    <mergeCell ref="D28:D29"/>
    <mergeCell ref="E28:E29"/>
    <mergeCell ref="I36:I37"/>
    <mergeCell ref="J36:J37"/>
    <mergeCell ref="A36:A37"/>
    <mergeCell ref="B36:B37"/>
    <mergeCell ref="C36:C37"/>
    <mergeCell ref="D36:D37"/>
    <mergeCell ref="E36:E37"/>
    <mergeCell ref="F32:F33"/>
    <mergeCell ref="G32:G33"/>
    <mergeCell ref="H32:H33"/>
    <mergeCell ref="I32:I33"/>
    <mergeCell ref="J32:J33"/>
    <mergeCell ref="A32:A33"/>
    <mergeCell ref="B32:B33"/>
    <mergeCell ref="C32:C33"/>
    <mergeCell ref="D32:D33"/>
    <mergeCell ref="E32:E33"/>
    <mergeCell ref="O2:O3"/>
    <mergeCell ref="F44:F45"/>
    <mergeCell ref="G44:G45"/>
    <mergeCell ref="H44:H45"/>
    <mergeCell ref="I44:I45"/>
    <mergeCell ref="J44:J45"/>
    <mergeCell ref="A44:A45"/>
    <mergeCell ref="B44:B45"/>
    <mergeCell ref="C44:C45"/>
    <mergeCell ref="D44:D45"/>
    <mergeCell ref="E44:E45"/>
    <mergeCell ref="F40:F41"/>
    <mergeCell ref="G40:G41"/>
    <mergeCell ref="H40:H41"/>
    <mergeCell ref="I40:I41"/>
    <mergeCell ref="J40:J41"/>
    <mergeCell ref="A40:A41"/>
    <mergeCell ref="B40:B41"/>
    <mergeCell ref="C40:C41"/>
    <mergeCell ref="D40:D41"/>
    <mergeCell ref="E40:E41"/>
    <mergeCell ref="F36:F37"/>
    <mergeCell ref="G36:G37"/>
    <mergeCell ref="H36:H37"/>
    <mergeCell ref="J79:J80"/>
    <mergeCell ref="G154:G155"/>
    <mergeCell ref="H154:H155"/>
    <mergeCell ref="I154:I155"/>
    <mergeCell ref="J154:J155"/>
    <mergeCell ref="A216:A217"/>
    <mergeCell ref="B216:B217"/>
    <mergeCell ref="C216:C217"/>
    <mergeCell ref="D216:D217"/>
    <mergeCell ref="E216:E217"/>
    <mergeCell ref="F216:F217"/>
    <mergeCell ref="G216:G217"/>
    <mergeCell ref="H216:H217"/>
    <mergeCell ref="I216:I217"/>
    <mergeCell ref="J216:J217"/>
    <mergeCell ref="A79:A80"/>
    <mergeCell ref="B79:B80"/>
    <mergeCell ref="C79:C80"/>
    <mergeCell ref="D79:D80"/>
    <mergeCell ref="E79:E80"/>
    <mergeCell ref="F79:F80"/>
    <mergeCell ref="G79:G80"/>
    <mergeCell ref="H79:H80"/>
    <mergeCell ref="I79:I80"/>
    <mergeCell ref="K85:K86"/>
    <mergeCell ref="A84:A86"/>
    <mergeCell ref="B84:B86"/>
    <mergeCell ref="C84:C86"/>
    <mergeCell ref="D84:D86"/>
    <mergeCell ref="E84:E86"/>
    <mergeCell ref="F85:F86"/>
    <mergeCell ref="G85:G86"/>
    <mergeCell ref="H85:H86"/>
    <mergeCell ref="J85:J86"/>
  </mergeCells>
  <pageMargins left="0.39370078740157483" right="0.39370078740157483" top="0.39370078740157483" bottom="0.19685039370078741" header="0.31496062992125984" footer="0.31496062992125984"/>
  <pageSetup paperSize="9" scale="77" fitToHeight="0" orientation="landscape" r:id="rId1"/>
  <rowBreaks count="4" manualBreakCount="4">
    <brk id="83" max="16383" man="1"/>
    <brk id="149" max="16383" man="1"/>
    <brk id="179" max="16383" man="1"/>
    <brk id="21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0"/>
  <sheetViews>
    <sheetView zoomScaleNormal="100" workbookViewId="0">
      <selection activeCell="J15" sqref="J15"/>
    </sheetView>
  </sheetViews>
  <sheetFormatPr defaultRowHeight="15" x14ac:dyDescent="0.25"/>
  <cols>
    <col min="1" max="2" width="9.140625" style="1"/>
    <col min="3" max="3" width="19.140625" customWidth="1"/>
    <col min="4" max="4" width="47.7109375" customWidth="1"/>
    <col min="5" max="5" width="13" customWidth="1"/>
    <col min="6" max="6" width="11.7109375" customWidth="1"/>
  </cols>
  <sheetData>
    <row r="1" spans="1:11" ht="51.75" customHeight="1" x14ac:dyDescent="0.25">
      <c r="A1" s="167" t="s">
        <v>393</v>
      </c>
      <c r="B1" s="167"/>
      <c r="C1" s="167"/>
      <c r="D1" s="167"/>
      <c r="E1" s="167"/>
      <c r="F1" s="167"/>
      <c r="G1" s="167"/>
      <c r="H1" s="8"/>
      <c r="I1" s="8"/>
      <c r="J1" s="8"/>
      <c r="K1" s="8"/>
    </row>
    <row r="2" spans="1:11" ht="36" customHeight="1" x14ac:dyDescent="0.25">
      <c r="A2" s="163" t="s">
        <v>36</v>
      </c>
      <c r="B2" s="163"/>
      <c r="C2" s="164" t="s">
        <v>37</v>
      </c>
      <c r="D2" s="164" t="s">
        <v>38</v>
      </c>
      <c r="E2" s="164" t="s">
        <v>39</v>
      </c>
      <c r="F2" s="164"/>
      <c r="G2" s="164" t="s">
        <v>40</v>
      </c>
      <c r="H2" s="7"/>
    </row>
    <row r="3" spans="1:11" ht="33.75" customHeight="1" x14ac:dyDescent="0.25">
      <c r="A3" s="163"/>
      <c r="B3" s="163"/>
      <c r="C3" s="164"/>
      <c r="D3" s="164"/>
      <c r="E3" s="164" t="s">
        <v>41</v>
      </c>
      <c r="F3" s="164" t="s">
        <v>42</v>
      </c>
      <c r="G3" s="164"/>
      <c r="H3" s="7"/>
    </row>
    <row r="4" spans="1:11" ht="15.75" x14ac:dyDescent="0.25">
      <c r="A4" s="9" t="s">
        <v>5</v>
      </c>
      <c r="B4" s="9" t="s">
        <v>6</v>
      </c>
      <c r="C4" s="164"/>
      <c r="D4" s="164"/>
      <c r="E4" s="164"/>
      <c r="F4" s="164"/>
      <c r="G4" s="164"/>
      <c r="H4" s="7"/>
    </row>
    <row r="5" spans="1:11" ht="15.75" x14ac:dyDescent="0.25">
      <c r="A5" s="165" t="s">
        <v>28</v>
      </c>
      <c r="B5" s="165"/>
      <c r="C5" s="169" t="s">
        <v>346</v>
      </c>
      <c r="D5" s="10" t="s">
        <v>14</v>
      </c>
      <c r="E5" s="99">
        <f>E15+E25+E35+E43</f>
        <v>102723.20000000001</v>
      </c>
      <c r="F5" s="99">
        <f>F15+F25+F35+F43</f>
        <v>102534.29999999999</v>
      </c>
      <c r="G5" s="45">
        <f>ROUND(F5/E5*100,1)</f>
        <v>99.8</v>
      </c>
      <c r="H5" s="7"/>
    </row>
    <row r="6" spans="1:11" ht="18" customHeight="1" x14ac:dyDescent="0.25">
      <c r="A6" s="165"/>
      <c r="B6" s="165"/>
      <c r="C6" s="169"/>
      <c r="D6" s="12" t="s">
        <v>43</v>
      </c>
      <c r="E6" s="35">
        <f>E5</f>
        <v>102723.20000000001</v>
      </c>
      <c r="F6" s="98">
        <f>F5</f>
        <v>102534.29999999999</v>
      </c>
      <c r="G6" s="45">
        <f t="shared" ref="G6:G44" si="0">ROUND(F6/E6*100,1)</f>
        <v>99.8</v>
      </c>
      <c r="H6" s="7"/>
    </row>
    <row r="7" spans="1:11" ht="15" customHeight="1" x14ac:dyDescent="0.25">
      <c r="A7" s="165"/>
      <c r="B7" s="165"/>
      <c r="C7" s="169"/>
      <c r="D7" s="13" t="s">
        <v>44</v>
      </c>
      <c r="E7" s="11"/>
      <c r="F7" s="11"/>
      <c r="G7" s="45"/>
      <c r="H7" s="7"/>
    </row>
    <row r="8" spans="1:11" ht="15" customHeight="1" x14ac:dyDescent="0.25">
      <c r="A8" s="165"/>
      <c r="B8" s="165"/>
      <c r="C8" s="169"/>
      <c r="D8" s="13" t="s">
        <v>45</v>
      </c>
      <c r="E8" s="11">
        <f>E18+E28+E46</f>
        <v>5724.9</v>
      </c>
      <c r="F8" s="11">
        <f>F18+F28+F46</f>
        <v>5724.9</v>
      </c>
      <c r="G8" s="45">
        <f t="shared" si="0"/>
        <v>100</v>
      </c>
      <c r="H8" s="7"/>
    </row>
    <row r="9" spans="1:11" ht="26.25" customHeight="1" x14ac:dyDescent="0.25">
      <c r="A9" s="165"/>
      <c r="B9" s="165"/>
      <c r="C9" s="169"/>
      <c r="D9" s="13" t="s">
        <v>141</v>
      </c>
      <c r="E9" s="11">
        <v>0</v>
      </c>
      <c r="F9" s="11">
        <v>0</v>
      </c>
      <c r="G9" s="45"/>
      <c r="H9" s="7"/>
    </row>
    <row r="10" spans="1:11" ht="15" customHeight="1" x14ac:dyDescent="0.25">
      <c r="A10" s="165"/>
      <c r="B10" s="165"/>
      <c r="C10" s="169"/>
      <c r="D10" s="13" t="s">
        <v>46</v>
      </c>
      <c r="E10" s="11"/>
      <c r="F10" s="11"/>
      <c r="G10" s="45"/>
      <c r="H10" s="7"/>
    </row>
    <row r="11" spans="1:11" ht="14.25" customHeight="1" x14ac:dyDescent="0.25">
      <c r="A11" s="165"/>
      <c r="B11" s="165"/>
      <c r="C11" s="169"/>
      <c r="D11" s="13" t="s">
        <v>47</v>
      </c>
      <c r="E11" s="11">
        <v>0</v>
      </c>
      <c r="F11" s="11">
        <v>0</v>
      </c>
      <c r="G11" s="45"/>
      <c r="H11" s="7"/>
    </row>
    <row r="12" spans="1:11" ht="24" customHeight="1" x14ac:dyDescent="0.25">
      <c r="A12" s="165"/>
      <c r="B12" s="165"/>
      <c r="C12" s="169"/>
      <c r="D12" s="12" t="s">
        <v>48</v>
      </c>
      <c r="E12" s="11">
        <v>0</v>
      </c>
      <c r="F12" s="11">
        <v>0</v>
      </c>
      <c r="G12" s="45"/>
      <c r="H12" s="7"/>
    </row>
    <row r="13" spans="1:11" ht="23.25" customHeight="1" x14ac:dyDescent="0.25">
      <c r="A13" s="165"/>
      <c r="B13" s="165"/>
      <c r="C13" s="169"/>
      <c r="D13" s="12" t="s">
        <v>49</v>
      </c>
      <c r="E13" s="14"/>
      <c r="F13" s="14"/>
      <c r="G13" s="45"/>
      <c r="H13" s="7"/>
    </row>
    <row r="14" spans="1:11" ht="16.5" customHeight="1" x14ac:dyDescent="0.25">
      <c r="A14" s="165"/>
      <c r="B14" s="165"/>
      <c r="C14" s="169"/>
      <c r="D14" s="12" t="s">
        <v>50</v>
      </c>
      <c r="E14" s="11">
        <v>0</v>
      </c>
      <c r="F14" s="11">
        <v>0</v>
      </c>
      <c r="G14" s="45"/>
      <c r="H14" s="7"/>
    </row>
    <row r="15" spans="1:11" ht="15.75" x14ac:dyDescent="0.25">
      <c r="A15" s="165" t="s">
        <v>28</v>
      </c>
      <c r="B15" s="165">
        <v>1</v>
      </c>
      <c r="C15" s="168" t="s">
        <v>51</v>
      </c>
      <c r="D15" s="10" t="s">
        <v>14</v>
      </c>
      <c r="E15" s="98">
        <f>'Форма 5'!M6</f>
        <v>18109.900000000001</v>
      </c>
      <c r="F15" s="98">
        <f>'Форма 5'!N6</f>
        <v>18106.599999999999</v>
      </c>
      <c r="G15" s="45">
        <f>ROUND(F15/E15*100,1)</f>
        <v>100</v>
      </c>
      <c r="H15" s="7"/>
    </row>
    <row r="16" spans="1:11" ht="19.5" customHeight="1" x14ac:dyDescent="0.25">
      <c r="A16" s="165"/>
      <c r="B16" s="165"/>
      <c r="C16" s="168"/>
      <c r="D16" s="12" t="s">
        <v>43</v>
      </c>
      <c r="E16" s="98">
        <f>E15</f>
        <v>18109.900000000001</v>
      </c>
      <c r="F16" s="98">
        <f>F15</f>
        <v>18106.599999999999</v>
      </c>
      <c r="G16" s="45">
        <f t="shared" si="0"/>
        <v>100</v>
      </c>
      <c r="H16" s="7"/>
    </row>
    <row r="17" spans="1:8" ht="15" customHeight="1" x14ac:dyDescent="0.25">
      <c r="A17" s="165"/>
      <c r="B17" s="165"/>
      <c r="C17" s="168"/>
      <c r="D17" s="13" t="s">
        <v>44</v>
      </c>
      <c r="E17" s="11"/>
      <c r="F17" s="11"/>
      <c r="G17" s="45"/>
      <c r="H17" s="7"/>
    </row>
    <row r="18" spans="1:8" ht="16.5" customHeight="1" x14ac:dyDescent="0.25">
      <c r="A18" s="165"/>
      <c r="B18" s="165"/>
      <c r="C18" s="168"/>
      <c r="D18" s="13" t="s">
        <v>45</v>
      </c>
      <c r="E18" s="11">
        <v>61.4</v>
      </c>
      <c r="F18" s="11">
        <v>61.4</v>
      </c>
      <c r="G18" s="45">
        <f t="shared" si="0"/>
        <v>100</v>
      </c>
      <c r="H18" s="7"/>
    </row>
    <row r="19" spans="1:8" ht="21.75" customHeight="1" x14ac:dyDescent="0.25">
      <c r="A19" s="165"/>
      <c r="B19" s="165"/>
      <c r="C19" s="168"/>
      <c r="D19" s="13" t="s">
        <v>141</v>
      </c>
      <c r="E19" s="11">
        <v>0</v>
      </c>
      <c r="F19" s="11">
        <v>0</v>
      </c>
      <c r="G19" s="45"/>
      <c r="H19" s="7"/>
    </row>
    <row r="20" spans="1:8" ht="17.25" customHeight="1" x14ac:dyDescent="0.25">
      <c r="A20" s="165"/>
      <c r="B20" s="165"/>
      <c r="C20" s="168"/>
      <c r="D20" s="13" t="s">
        <v>46</v>
      </c>
      <c r="E20" s="11"/>
      <c r="F20" s="11"/>
      <c r="G20" s="45"/>
      <c r="H20" s="7"/>
    </row>
    <row r="21" spans="1:8" ht="14.25" customHeight="1" x14ac:dyDescent="0.25">
      <c r="A21" s="165"/>
      <c r="B21" s="165"/>
      <c r="C21" s="168"/>
      <c r="D21" s="13" t="s">
        <v>47</v>
      </c>
      <c r="E21" s="11">
        <v>0</v>
      </c>
      <c r="F21" s="11">
        <v>0</v>
      </c>
      <c r="G21" s="45"/>
      <c r="H21" s="7"/>
    </row>
    <row r="22" spans="1:8" ht="24" customHeight="1" x14ac:dyDescent="0.25">
      <c r="A22" s="165"/>
      <c r="B22" s="165"/>
      <c r="C22" s="168"/>
      <c r="D22" s="12" t="s">
        <v>48</v>
      </c>
      <c r="E22" s="11"/>
      <c r="F22" s="11"/>
      <c r="G22" s="45"/>
      <c r="H22" s="7"/>
    </row>
    <row r="23" spans="1:8" ht="26.25" customHeight="1" x14ac:dyDescent="0.25">
      <c r="A23" s="165"/>
      <c r="B23" s="165"/>
      <c r="C23" s="168"/>
      <c r="D23" s="12" t="s">
        <v>49</v>
      </c>
      <c r="E23" s="14"/>
      <c r="F23" s="14"/>
      <c r="G23" s="45"/>
      <c r="H23" s="7"/>
    </row>
    <row r="24" spans="1:8" ht="12" customHeight="1" x14ac:dyDescent="0.25">
      <c r="A24" s="165"/>
      <c r="B24" s="165"/>
      <c r="C24" s="168"/>
      <c r="D24" s="12" t="s">
        <v>50</v>
      </c>
      <c r="E24" s="11"/>
      <c r="F24" s="11"/>
      <c r="G24" s="45"/>
      <c r="H24" s="7"/>
    </row>
    <row r="25" spans="1:8" ht="15.75" x14ac:dyDescent="0.25">
      <c r="A25" s="165" t="s">
        <v>28</v>
      </c>
      <c r="B25" s="165">
        <v>2</v>
      </c>
      <c r="C25" s="166" t="s">
        <v>22</v>
      </c>
      <c r="D25" s="10" t="s">
        <v>14</v>
      </c>
      <c r="E25" s="98">
        <f>'Форма 5'!M84</f>
        <v>84608.3</v>
      </c>
      <c r="F25" s="98">
        <f>'Форма 5'!N84</f>
        <v>84427.7</v>
      </c>
      <c r="G25" s="45">
        <f t="shared" si="0"/>
        <v>99.8</v>
      </c>
      <c r="H25" s="7"/>
    </row>
    <row r="26" spans="1:8" ht="22.5" customHeight="1" x14ac:dyDescent="0.25">
      <c r="A26" s="165"/>
      <c r="B26" s="165"/>
      <c r="C26" s="166"/>
      <c r="D26" s="12" t="s">
        <v>43</v>
      </c>
      <c r="E26" s="98">
        <f>E25</f>
        <v>84608.3</v>
      </c>
      <c r="F26" s="98">
        <f>F25</f>
        <v>84427.7</v>
      </c>
      <c r="G26" s="45">
        <f t="shared" si="0"/>
        <v>99.8</v>
      </c>
      <c r="H26" s="7"/>
    </row>
    <row r="27" spans="1:8" ht="11.25" customHeight="1" x14ac:dyDescent="0.25">
      <c r="A27" s="165"/>
      <c r="B27" s="165"/>
      <c r="C27" s="166"/>
      <c r="D27" s="13" t="s">
        <v>44</v>
      </c>
      <c r="E27" s="11"/>
      <c r="F27" s="11"/>
      <c r="G27" s="45"/>
      <c r="H27" s="7"/>
    </row>
    <row r="28" spans="1:8" ht="15" customHeight="1" x14ac:dyDescent="0.25">
      <c r="A28" s="165"/>
      <c r="B28" s="165"/>
      <c r="C28" s="166"/>
      <c r="D28" s="13" t="s">
        <v>45</v>
      </c>
      <c r="E28" s="11">
        <v>5663.5</v>
      </c>
      <c r="F28" s="11">
        <v>5663.5</v>
      </c>
      <c r="G28" s="45">
        <f t="shared" si="0"/>
        <v>100</v>
      </c>
      <c r="H28" s="7"/>
    </row>
    <row r="29" spans="1:8" ht="21.75" customHeight="1" x14ac:dyDescent="0.25">
      <c r="A29" s="165"/>
      <c r="B29" s="165"/>
      <c r="C29" s="166"/>
      <c r="D29" s="13" t="s">
        <v>141</v>
      </c>
      <c r="E29" s="11">
        <v>0</v>
      </c>
      <c r="F29" s="11">
        <v>0</v>
      </c>
      <c r="G29" s="45"/>
      <c r="H29" s="7"/>
    </row>
    <row r="30" spans="1:8" ht="13.5" customHeight="1" x14ac:dyDescent="0.25">
      <c r="A30" s="165"/>
      <c r="B30" s="165"/>
      <c r="C30" s="166"/>
      <c r="D30" s="13" t="s">
        <v>46</v>
      </c>
      <c r="E30" s="11"/>
      <c r="F30" s="11"/>
      <c r="G30" s="45"/>
      <c r="H30" s="7"/>
    </row>
    <row r="31" spans="1:8" ht="15" customHeight="1" x14ac:dyDescent="0.25">
      <c r="A31" s="165"/>
      <c r="B31" s="165"/>
      <c r="C31" s="166"/>
      <c r="D31" s="13" t="s">
        <v>47</v>
      </c>
      <c r="E31" s="11">
        <v>0</v>
      </c>
      <c r="F31" s="11">
        <v>0</v>
      </c>
      <c r="G31" s="45"/>
      <c r="H31" s="7"/>
    </row>
    <row r="32" spans="1:8" ht="22.5" customHeight="1" x14ac:dyDescent="0.25">
      <c r="A32" s="165"/>
      <c r="B32" s="165"/>
      <c r="C32" s="166"/>
      <c r="D32" s="12" t="s">
        <v>48</v>
      </c>
      <c r="E32" s="11">
        <v>0</v>
      </c>
      <c r="F32" s="11">
        <v>0</v>
      </c>
      <c r="G32" s="45"/>
      <c r="H32" s="7"/>
    </row>
    <row r="33" spans="1:8" ht="26.25" customHeight="1" x14ac:dyDescent="0.25">
      <c r="A33" s="165"/>
      <c r="B33" s="165"/>
      <c r="C33" s="166"/>
      <c r="D33" s="12" t="s">
        <v>49</v>
      </c>
      <c r="E33" s="14"/>
      <c r="F33" s="14"/>
      <c r="G33" s="45"/>
      <c r="H33" s="7"/>
    </row>
    <row r="34" spans="1:8" ht="12.75" customHeight="1" x14ac:dyDescent="0.25">
      <c r="A34" s="165"/>
      <c r="B34" s="165"/>
      <c r="C34" s="166"/>
      <c r="D34" s="12" t="s">
        <v>50</v>
      </c>
      <c r="E34" s="11"/>
      <c r="F34" s="11"/>
      <c r="G34" s="45"/>
      <c r="H34" s="7"/>
    </row>
    <row r="35" spans="1:8" ht="15.75" x14ac:dyDescent="0.25">
      <c r="A35" s="165" t="s">
        <v>28</v>
      </c>
      <c r="B35" s="165">
        <v>3</v>
      </c>
      <c r="C35" s="168" t="s">
        <v>52</v>
      </c>
      <c r="D35" s="10" t="s">
        <v>14</v>
      </c>
      <c r="E35" s="11"/>
      <c r="F35" s="11"/>
      <c r="G35" s="45"/>
      <c r="H35" s="7"/>
    </row>
    <row r="36" spans="1:8" ht="17.25" customHeight="1" x14ac:dyDescent="0.25">
      <c r="A36" s="165"/>
      <c r="B36" s="165"/>
      <c r="C36" s="168"/>
      <c r="D36" s="12" t="s">
        <v>43</v>
      </c>
      <c r="E36" s="11"/>
      <c r="F36" s="11"/>
      <c r="G36" s="45"/>
      <c r="H36" s="7"/>
    </row>
    <row r="37" spans="1:8" ht="14.25" customHeight="1" x14ac:dyDescent="0.25">
      <c r="A37" s="165"/>
      <c r="B37" s="165"/>
      <c r="C37" s="168"/>
      <c r="D37" s="13" t="s">
        <v>44</v>
      </c>
      <c r="E37" s="11"/>
      <c r="F37" s="11"/>
      <c r="G37" s="45"/>
      <c r="H37" s="7"/>
    </row>
    <row r="38" spans="1:8" ht="19.5" customHeight="1" x14ac:dyDescent="0.25">
      <c r="A38" s="165"/>
      <c r="B38" s="165"/>
      <c r="C38" s="168"/>
      <c r="D38" s="13" t="s">
        <v>45</v>
      </c>
      <c r="E38" s="11"/>
      <c r="F38" s="11"/>
      <c r="G38" s="45"/>
      <c r="H38" s="7"/>
    </row>
    <row r="39" spans="1:8" ht="16.5" customHeight="1" x14ac:dyDescent="0.25">
      <c r="A39" s="165"/>
      <c r="B39" s="165"/>
      <c r="C39" s="168"/>
      <c r="D39" s="13" t="s">
        <v>46</v>
      </c>
      <c r="E39" s="11"/>
      <c r="F39" s="11"/>
      <c r="G39" s="45"/>
      <c r="H39" s="7"/>
    </row>
    <row r="40" spans="1:8" ht="24.75" customHeight="1" x14ac:dyDescent="0.25">
      <c r="A40" s="165"/>
      <c r="B40" s="165"/>
      <c r="C40" s="168"/>
      <c r="D40" s="12" t="s">
        <v>48</v>
      </c>
      <c r="E40" s="11"/>
      <c r="F40" s="11"/>
      <c r="G40" s="45"/>
      <c r="H40" s="7"/>
    </row>
    <row r="41" spans="1:8" ht="27" customHeight="1" x14ac:dyDescent="0.25">
      <c r="A41" s="165"/>
      <c r="B41" s="165"/>
      <c r="C41" s="168"/>
      <c r="D41" s="12" t="s">
        <v>49</v>
      </c>
      <c r="E41" s="14"/>
      <c r="F41" s="14"/>
      <c r="G41" s="45"/>
      <c r="H41" s="7"/>
    </row>
    <row r="42" spans="1:8" ht="16.5" customHeight="1" x14ac:dyDescent="0.25">
      <c r="A42" s="165"/>
      <c r="B42" s="165"/>
      <c r="C42" s="168"/>
      <c r="D42" s="12" t="s">
        <v>50</v>
      </c>
      <c r="E42" s="11"/>
      <c r="F42" s="11"/>
      <c r="G42" s="45"/>
      <c r="H42" s="7"/>
    </row>
    <row r="43" spans="1:8" ht="15.75" x14ac:dyDescent="0.25">
      <c r="A43" s="165" t="s">
        <v>28</v>
      </c>
      <c r="B43" s="165">
        <v>4</v>
      </c>
      <c r="C43" s="166" t="s">
        <v>26</v>
      </c>
      <c r="D43" s="10" t="s">
        <v>14</v>
      </c>
      <c r="E43" s="11">
        <f>E44</f>
        <v>5</v>
      </c>
      <c r="F43" s="11">
        <f>F44</f>
        <v>0</v>
      </c>
      <c r="G43" s="45">
        <f t="shared" si="0"/>
        <v>0</v>
      </c>
      <c r="H43" s="7"/>
    </row>
    <row r="44" spans="1:8" ht="20.25" customHeight="1" x14ac:dyDescent="0.25">
      <c r="A44" s="165"/>
      <c r="B44" s="165"/>
      <c r="C44" s="166"/>
      <c r="D44" s="12" t="s">
        <v>43</v>
      </c>
      <c r="E44" s="11">
        <v>5</v>
      </c>
      <c r="F44" s="11">
        <v>0</v>
      </c>
      <c r="G44" s="45">
        <f t="shared" si="0"/>
        <v>0</v>
      </c>
      <c r="H44" s="7"/>
    </row>
    <row r="45" spans="1:8" ht="13.5" customHeight="1" x14ac:dyDescent="0.25">
      <c r="A45" s="165"/>
      <c r="B45" s="165"/>
      <c r="C45" s="166"/>
      <c r="D45" s="13" t="s">
        <v>44</v>
      </c>
      <c r="E45" s="11"/>
      <c r="F45" s="11"/>
      <c r="G45" s="45"/>
      <c r="H45" s="7"/>
    </row>
    <row r="46" spans="1:8" ht="17.25" customHeight="1" x14ac:dyDescent="0.25">
      <c r="A46" s="165"/>
      <c r="B46" s="165"/>
      <c r="C46" s="166"/>
      <c r="D46" s="13" t="s">
        <v>45</v>
      </c>
      <c r="E46" s="11"/>
      <c r="F46" s="11"/>
      <c r="G46" s="45"/>
      <c r="H46" s="7"/>
    </row>
    <row r="47" spans="1:8" ht="17.25" customHeight="1" x14ac:dyDescent="0.25">
      <c r="A47" s="165"/>
      <c r="B47" s="165"/>
      <c r="C47" s="166"/>
      <c r="D47" s="13" t="s">
        <v>46</v>
      </c>
      <c r="E47" s="11"/>
      <c r="F47" s="11"/>
      <c r="G47" s="45"/>
      <c r="H47" s="7"/>
    </row>
    <row r="48" spans="1:8" ht="24" customHeight="1" x14ac:dyDescent="0.25">
      <c r="A48" s="165"/>
      <c r="B48" s="165"/>
      <c r="C48" s="166"/>
      <c r="D48" s="12" t="s">
        <v>48</v>
      </c>
      <c r="E48" s="11">
        <v>0</v>
      </c>
      <c r="F48" s="11">
        <v>0</v>
      </c>
      <c r="G48" s="45"/>
      <c r="H48" s="7"/>
    </row>
    <row r="49" spans="1:8" ht="24.75" customHeight="1" x14ac:dyDescent="0.25">
      <c r="A49" s="165"/>
      <c r="B49" s="165"/>
      <c r="C49" s="166"/>
      <c r="D49" s="12" t="s">
        <v>49</v>
      </c>
      <c r="E49" s="14"/>
      <c r="F49" s="14"/>
      <c r="G49" s="45"/>
      <c r="H49" s="7"/>
    </row>
    <row r="50" spans="1:8" ht="15.75" customHeight="1" x14ac:dyDescent="0.25">
      <c r="A50" s="165"/>
      <c r="B50" s="165"/>
      <c r="C50" s="166"/>
      <c r="D50" s="12" t="s">
        <v>50</v>
      </c>
      <c r="E50" s="11" t="s">
        <v>53</v>
      </c>
      <c r="F50" s="11" t="s">
        <v>53</v>
      </c>
      <c r="G50" s="45"/>
      <c r="H50" s="7"/>
    </row>
  </sheetData>
  <mergeCells count="23">
    <mergeCell ref="A43:A50"/>
    <mergeCell ref="B43:B50"/>
    <mergeCell ref="C43:C50"/>
    <mergeCell ref="A1:G1"/>
    <mergeCell ref="A25:A34"/>
    <mergeCell ref="B25:B34"/>
    <mergeCell ref="C25:C34"/>
    <mergeCell ref="A35:A42"/>
    <mergeCell ref="B35:B42"/>
    <mergeCell ref="C35:C42"/>
    <mergeCell ref="A5:A14"/>
    <mergeCell ref="B5:B14"/>
    <mergeCell ref="C5:C14"/>
    <mergeCell ref="A15:A24"/>
    <mergeCell ref="B15:B24"/>
    <mergeCell ref="C15:C24"/>
    <mergeCell ref="A2:B3"/>
    <mergeCell ref="C2:C4"/>
    <mergeCell ref="D2:D4"/>
    <mergeCell ref="E2:F2"/>
    <mergeCell ref="G2:G4"/>
    <mergeCell ref="E3:E4"/>
    <mergeCell ref="F3:F4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4"/>
  <sheetViews>
    <sheetView tabSelected="1" view="pageBreakPreview" zoomScaleNormal="100" zoomScaleSheetLayoutView="100" workbookViewId="0">
      <selection sqref="A1:J73"/>
    </sheetView>
  </sheetViews>
  <sheetFormatPr defaultRowHeight="15" x14ac:dyDescent="0.25"/>
  <cols>
    <col min="1" max="1" width="6.42578125" style="15" customWidth="1"/>
    <col min="2" max="2" width="8.140625" style="16" customWidth="1"/>
    <col min="3" max="3" width="8.28515625" style="15" customWidth="1"/>
    <col min="4" max="4" width="8.28515625" style="16" customWidth="1"/>
    <col min="5" max="5" width="40.85546875" style="16" customWidth="1"/>
    <col min="6" max="6" width="17.5703125" style="19" customWidth="1"/>
    <col min="7" max="7" width="15.7109375" style="19" customWidth="1"/>
    <col min="8" max="10" width="15.7109375" style="20" customWidth="1"/>
  </cols>
  <sheetData>
    <row r="1" spans="1:10" ht="36.75" customHeight="1" x14ac:dyDescent="0.25">
      <c r="A1" s="126" t="s">
        <v>366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10" ht="72.75" customHeight="1" x14ac:dyDescent="0.25">
      <c r="A2" s="120" t="s">
        <v>0</v>
      </c>
      <c r="B2" s="120"/>
      <c r="C2" s="120"/>
      <c r="D2" s="120"/>
      <c r="E2" s="120" t="s">
        <v>229</v>
      </c>
      <c r="F2" s="120" t="s">
        <v>228</v>
      </c>
      <c r="G2" s="120" t="s">
        <v>230</v>
      </c>
      <c r="H2" s="182" t="s">
        <v>231</v>
      </c>
      <c r="I2" s="182" t="s">
        <v>232</v>
      </c>
      <c r="J2" s="182" t="s">
        <v>233</v>
      </c>
    </row>
    <row r="3" spans="1:10" x14ac:dyDescent="0.25">
      <c r="A3" s="2" t="s">
        <v>5</v>
      </c>
      <c r="B3" s="17" t="s">
        <v>6</v>
      </c>
      <c r="C3" s="2" t="s">
        <v>7</v>
      </c>
      <c r="D3" s="17" t="s">
        <v>8</v>
      </c>
      <c r="E3" s="120"/>
      <c r="F3" s="120"/>
      <c r="G3" s="120"/>
      <c r="H3" s="183"/>
      <c r="I3" s="183"/>
      <c r="J3" s="183"/>
    </row>
    <row r="4" spans="1:10" ht="18.75" customHeight="1" x14ac:dyDescent="0.25">
      <c r="A4" s="27" t="s">
        <v>28</v>
      </c>
      <c r="B4" s="28">
        <v>1</v>
      </c>
      <c r="C4" s="27"/>
      <c r="D4" s="28"/>
      <c r="E4" s="171" t="s">
        <v>16</v>
      </c>
      <c r="F4" s="172"/>
      <c r="G4" s="172"/>
      <c r="H4" s="172"/>
      <c r="I4" s="172"/>
      <c r="J4" s="173"/>
    </row>
    <row r="5" spans="1:10" ht="15.75" x14ac:dyDescent="0.25">
      <c r="A5" s="30" t="s">
        <v>28</v>
      </c>
      <c r="B5" s="29">
        <v>1</v>
      </c>
      <c r="C5" s="30" t="s">
        <v>29</v>
      </c>
      <c r="D5" s="29"/>
      <c r="E5" s="179" t="s">
        <v>54</v>
      </c>
      <c r="F5" s="180"/>
      <c r="G5" s="180"/>
      <c r="H5" s="180"/>
      <c r="I5" s="180"/>
      <c r="J5" s="181"/>
    </row>
    <row r="6" spans="1:10" ht="15.75" x14ac:dyDescent="0.25">
      <c r="A6" s="30" t="s">
        <v>28</v>
      </c>
      <c r="B6" s="29">
        <v>1</v>
      </c>
      <c r="C6" s="30" t="s">
        <v>33</v>
      </c>
      <c r="D6" s="29"/>
      <c r="E6" s="179" t="s">
        <v>234</v>
      </c>
      <c r="F6" s="180"/>
      <c r="G6" s="180"/>
      <c r="H6" s="180"/>
      <c r="I6" s="180"/>
      <c r="J6" s="181"/>
    </row>
    <row r="7" spans="1:10" ht="15.75" x14ac:dyDescent="0.25">
      <c r="A7" s="30" t="s">
        <v>28</v>
      </c>
      <c r="B7" s="29">
        <v>1</v>
      </c>
      <c r="C7" s="30" t="s">
        <v>28</v>
      </c>
      <c r="D7" s="29"/>
      <c r="E7" s="179" t="s">
        <v>235</v>
      </c>
      <c r="F7" s="180"/>
      <c r="G7" s="180"/>
      <c r="H7" s="180"/>
      <c r="I7" s="180"/>
      <c r="J7" s="181"/>
    </row>
    <row r="8" spans="1:10" ht="15.75" x14ac:dyDescent="0.25">
      <c r="A8" s="30" t="s">
        <v>28</v>
      </c>
      <c r="B8" s="29">
        <v>1</v>
      </c>
      <c r="C8" s="30" t="s">
        <v>30</v>
      </c>
      <c r="D8" s="29"/>
      <c r="E8" s="179" t="s">
        <v>236</v>
      </c>
      <c r="F8" s="180"/>
      <c r="G8" s="180"/>
      <c r="H8" s="180"/>
      <c r="I8" s="180"/>
      <c r="J8" s="181"/>
    </row>
    <row r="9" spans="1:10" ht="16.5" customHeight="1" x14ac:dyDescent="0.25">
      <c r="A9" s="30" t="s">
        <v>28</v>
      </c>
      <c r="B9" s="29">
        <v>1</v>
      </c>
      <c r="C9" s="30" t="s">
        <v>31</v>
      </c>
      <c r="D9" s="29"/>
      <c r="E9" s="179" t="s">
        <v>237</v>
      </c>
      <c r="F9" s="180"/>
      <c r="G9" s="180"/>
      <c r="H9" s="180"/>
      <c r="I9" s="180"/>
      <c r="J9" s="181"/>
    </row>
    <row r="10" spans="1:10" ht="15.75" x14ac:dyDescent="0.25">
      <c r="A10" s="30" t="s">
        <v>28</v>
      </c>
      <c r="B10" s="29">
        <v>1</v>
      </c>
      <c r="C10" s="30" t="s">
        <v>34</v>
      </c>
      <c r="D10" s="29"/>
      <c r="E10" s="179" t="s">
        <v>238</v>
      </c>
      <c r="F10" s="180"/>
      <c r="G10" s="180"/>
      <c r="H10" s="180"/>
      <c r="I10" s="180"/>
      <c r="J10" s="181"/>
    </row>
    <row r="11" spans="1:10" ht="15.75" x14ac:dyDescent="0.25">
      <c r="A11" s="30" t="s">
        <v>28</v>
      </c>
      <c r="B11" s="29">
        <v>1</v>
      </c>
      <c r="C11" s="30" t="s">
        <v>66</v>
      </c>
      <c r="D11" s="29"/>
      <c r="E11" s="179" t="s">
        <v>239</v>
      </c>
      <c r="F11" s="180"/>
      <c r="G11" s="180"/>
      <c r="H11" s="180"/>
      <c r="I11" s="180"/>
      <c r="J11" s="181"/>
    </row>
    <row r="12" spans="1:10" ht="15.75" x14ac:dyDescent="0.25">
      <c r="A12" s="30" t="s">
        <v>28</v>
      </c>
      <c r="B12" s="29">
        <v>1</v>
      </c>
      <c r="C12" s="30" t="s">
        <v>32</v>
      </c>
      <c r="D12" s="29"/>
      <c r="E12" s="179" t="s">
        <v>240</v>
      </c>
      <c r="F12" s="180"/>
      <c r="G12" s="180"/>
      <c r="H12" s="180"/>
      <c r="I12" s="180"/>
      <c r="J12" s="181"/>
    </row>
    <row r="13" spans="1:10" ht="15.75" x14ac:dyDescent="0.25">
      <c r="A13" s="30" t="s">
        <v>28</v>
      </c>
      <c r="B13" s="29">
        <v>1</v>
      </c>
      <c r="C13" s="30" t="s">
        <v>35</v>
      </c>
      <c r="D13" s="29"/>
      <c r="E13" s="179" t="s">
        <v>241</v>
      </c>
      <c r="F13" s="180"/>
      <c r="G13" s="180"/>
      <c r="H13" s="180"/>
      <c r="I13" s="180"/>
      <c r="J13" s="181"/>
    </row>
    <row r="14" spans="1:10" ht="15.75" x14ac:dyDescent="0.25">
      <c r="A14" s="30" t="s">
        <v>28</v>
      </c>
      <c r="B14" s="29">
        <v>1</v>
      </c>
      <c r="C14" s="30" t="s">
        <v>73</v>
      </c>
      <c r="D14" s="29"/>
      <c r="E14" s="179" t="s">
        <v>242</v>
      </c>
      <c r="F14" s="180"/>
      <c r="G14" s="180"/>
      <c r="H14" s="180"/>
      <c r="I14" s="180"/>
      <c r="J14" s="181"/>
    </row>
    <row r="15" spans="1:10" ht="15.75" x14ac:dyDescent="0.25">
      <c r="A15" s="30" t="s">
        <v>28</v>
      </c>
      <c r="B15" s="29">
        <v>1</v>
      </c>
      <c r="C15" s="30" t="s">
        <v>76</v>
      </c>
      <c r="D15" s="29"/>
      <c r="E15" s="179" t="s">
        <v>243</v>
      </c>
      <c r="F15" s="180"/>
      <c r="G15" s="180"/>
      <c r="H15" s="180"/>
      <c r="I15" s="180"/>
      <c r="J15" s="181"/>
    </row>
    <row r="16" spans="1:10" ht="28.5" customHeight="1" x14ac:dyDescent="0.25">
      <c r="A16" s="30" t="s">
        <v>28</v>
      </c>
      <c r="B16" s="29">
        <v>1</v>
      </c>
      <c r="C16" s="30" t="s">
        <v>79</v>
      </c>
      <c r="D16" s="29"/>
      <c r="E16" s="179" t="s">
        <v>244</v>
      </c>
      <c r="F16" s="180"/>
      <c r="G16" s="180"/>
      <c r="H16" s="180"/>
      <c r="I16" s="180"/>
      <c r="J16" s="181"/>
    </row>
    <row r="17" spans="1:13" ht="22.5" customHeight="1" x14ac:dyDescent="0.25">
      <c r="A17" s="30" t="s">
        <v>28</v>
      </c>
      <c r="B17" s="29">
        <v>1</v>
      </c>
      <c r="C17" s="23" t="s">
        <v>86</v>
      </c>
      <c r="D17" s="22"/>
      <c r="E17" s="179" t="s">
        <v>87</v>
      </c>
      <c r="F17" s="180"/>
      <c r="G17" s="180"/>
      <c r="H17" s="180"/>
      <c r="I17" s="180"/>
      <c r="J17" s="181"/>
    </row>
    <row r="18" spans="1:13" ht="19.5" customHeight="1" x14ac:dyDescent="0.25">
      <c r="A18" s="138"/>
      <c r="B18" s="140"/>
      <c r="C18" s="138"/>
      <c r="D18" s="140">
        <v>211</v>
      </c>
      <c r="E18" s="174" t="s">
        <v>245</v>
      </c>
      <c r="F18" s="3" t="s">
        <v>246</v>
      </c>
      <c r="G18" s="3" t="s">
        <v>144</v>
      </c>
      <c r="H18" s="70">
        <v>94218</v>
      </c>
      <c r="I18" s="70">
        <v>96217</v>
      </c>
      <c r="J18" s="43">
        <f>ROUND(((I18/H18*100)-100),0)</f>
        <v>2</v>
      </c>
    </row>
    <row r="19" spans="1:13" ht="84" customHeight="1" x14ac:dyDescent="0.25">
      <c r="A19" s="139"/>
      <c r="B19" s="141"/>
      <c r="C19" s="139"/>
      <c r="D19" s="141"/>
      <c r="E19" s="175"/>
      <c r="F19" s="3" t="s">
        <v>247</v>
      </c>
      <c r="G19" s="3" t="s">
        <v>248</v>
      </c>
      <c r="H19" s="18">
        <v>11298.4</v>
      </c>
      <c r="I19" s="18">
        <v>11298.4</v>
      </c>
      <c r="J19" s="43">
        <f t="shared" ref="J19:J27" si="0">ROUND(((I19/H19*100)-100),0)</f>
        <v>0</v>
      </c>
      <c r="L19">
        <f>H19+H21+H23+H25+H27</f>
        <v>18005.099999999999</v>
      </c>
      <c r="M19">
        <f>17991.1+14</f>
        <v>18005.099999999999</v>
      </c>
    </row>
    <row r="20" spans="1:13" ht="24.75" customHeight="1" x14ac:dyDescent="0.25">
      <c r="A20" s="138"/>
      <c r="B20" s="140"/>
      <c r="C20" s="138"/>
      <c r="D20" s="140">
        <v>211</v>
      </c>
      <c r="E20" s="174" t="s">
        <v>318</v>
      </c>
      <c r="F20" s="3" t="s">
        <v>246</v>
      </c>
      <c r="G20" s="3" t="s">
        <v>144</v>
      </c>
      <c r="H20" s="70">
        <v>28510</v>
      </c>
      <c r="I20" s="70">
        <v>27998</v>
      </c>
      <c r="J20" s="43">
        <f t="shared" si="0"/>
        <v>-2</v>
      </c>
    </row>
    <row r="21" spans="1:13" ht="83.25" customHeight="1" x14ac:dyDescent="0.25">
      <c r="A21" s="139"/>
      <c r="B21" s="141"/>
      <c r="C21" s="139"/>
      <c r="D21" s="141"/>
      <c r="E21" s="175"/>
      <c r="F21" s="3" t="s">
        <v>247</v>
      </c>
      <c r="G21" s="3" t="s">
        <v>248</v>
      </c>
      <c r="H21" s="24">
        <v>2104.9</v>
      </c>
      <c r="I21" s="24">
        <v>2104.9</v>
      </c>
      <c r="J21" s="43">
        <f t="shared" si="0"/>
        <v>0</v>
      </c>
    </row>
    <row r="22" spans="1:13" ht="51.75" customHeight="1" x14ac:dyDescent="0.25">
      <c r="A22" s="138"/>
      <c r="B22" s="140"/>
      <c r="C22" s="138"/>
      <c r="D22" s="140">
        <v>211</v>
      </c>
      <c r="E22" s="174" t="s">
        <v>249</v>
      </c>
      <c r="F22" s="3" t="s">
        <v>250</v>
      </c>
      <c r="G22" s="3" t="s">
        <v>142</v>
      </c>
      <c r="H22" s="70">
        <v>2520</v>
      </c>
      <c r="I22" s="70">
        <v>2520</v>
      </c>
      <c r="J22" s="43">
        <f t="shared" si="0"/>
        <v>0</v>
      </c>
    </row>
    <row r="23" spans="1:13" ht="82.5" customHeight="1" x14ac:dyDescent="0.25">
      <c r="A23" s="139"/>
      <c r="B23" s="141"/>
      <c r="C23" s="139"/>
      <c r="D23" s="141"/>
      <c r="E23" s="175"/>
      <c r="F23" s="3" t="s">
        <v>247</v>
      </c>
      <c r="G23" s="3" t="s">
        <v>248</v>
      </c>
      <c r="H23" s="24">
        <f>557.7+14</f>
        <v>571.70000000000005</v>
      </c>
      <c r="I23" s="24">
        <f>557.7+14</f>
        <v>571.70000000000005</v>
      </c>
      <c r="J23" s="43">
        <f t="shared" si="0"/>
        <v>0</v>
      </c>
    </row>
    <row r="24" spans="1:13" ht="27.75" customHeight="1" x14ac:dyDescent="0.25">
      <c r="A24" s="138"/>
      <c r="B24" s="140"/>
      <c r="C24" s="138"/>
      <c r="D24" s="140">
        <v>211</v>
      </c>
      <c r="E24" s="174" t="s">
        <v>319</v>
      </c>
      <c r="F24" s="3" t="s">
        <v>320</v>
      </c>
      <c r="G24" s="3" t="s">
        <v>144</v>
      </c>
      <c r="H24" s="70">
        <v>46703</v>
      </c>
      <c r="I24" s="70">
        <v>48537</v>
      </c>
      <c r="J24" s="43">
        <f>ROUND(((I24/H24*100)-100),0)</f>
        <v>4</v>
      </c>
    </row>
    <row r="25" spans="1:13" ht="84.75" customHeight="1" x14ac:dyDescent="0.25">
      <c r="A25" s="139"/>
      <c r="B25" s="141"/>
      <c r="C25" s="139"/>
      <c r="D25" s="141"/>
      <c r="E25" s="175"/>
      <c r="F25" s="3" t="s">
        <v>247</v>
      </c>
      <c r="G25" s="3" t="s">
        <v>248</v>
      </c>
      <c r="H25" s="24">
        <v>3472.3</v>
      </c>
      <c r="I25" s="24">
        <v>3472.3</v>
      </c>
      <c r="J25" s="43">
        <f t="shared" si="0"/>
        <v>0</v>
      </c>
    </row>
    <row r="26" spans="1:13" ht="22.5" x14ac:dyDescent="0.25">
      <c r="A26" s="138"/>
      <c r="B26" s="140"/>
      <c r="C26" s="138"/>
      <c r="D26" s="140">
        <v>211</v>
      </c>
      <c r="E26" s="174" t="s">
        <v>321</v>
      </c>
      <c r="F26" s="3" t="s">
        <v>322</v>
      </c>
      <c r="G26" s="3" t="s">
        <v>142</v>
      </c>
      <c r="H26" s="70">
        <v>20</v>
      </c>
      <c r="I26" s="70">
        <v>20</v>
      </c>
      <c r="J26" s="43">
        <f t="shared" si="0"/>
        <v>0</v>
      </c>
    </row>
    <row r="27" spans="1:13" ht="84" customHeight="1" x14ac:dyDescent="0.25">
      <c r="A27" s="139"/>
      <c r="B27" s="141"/>
      <c r="C27" s="139"/>
      <c r="D27" s="141"/>
      <c r="E27" s="175"/>
      <c r="F27" s="3" t="s">
        <v>247</v>
      </c>
      <c r="G27" s="3" t="s">
        <v>248</v>
      </c>
      <c r="H27" s="24">
        <v>557.79999999999995</v>
      </c>
      <c r="I27" s="24">
        <v>557.79999999999995</v>
      </c>
      <c r="J27" s="43">
        <f t="shared" si="0"/>
        <v>0</v>
      </c>
    </row>
    <row r="28" spans="1:13" ht="30" customHeight="1" x14ac:dyDescent="0.25">
      <c r="A28" s="25" t="s">
        <v>28</v>
      </c>
      <c r="B28" s="26">
        <v>2</v>
      </c>
      <c r="C28" s="25"/>
      <c r="D28" s="26"/>
      <c r="E28" s="176" t="s">
        <v>22</v>
      </c>
      <c r="F28" s="177"/>
      <c r="G28" s="177"/>
      <c r="H28" s="177"/>
      <c r="I28" s="177"/>
      <c r="J28" s="178"/>
    </row>
    <row r="29" spans="1:13" ht="30" customHeight="1" x14ac:dyDescent="0.25">
      <c r="A29" s="30" t="s">
        <v>28</v>
      </c>
      <c r="B29" s="29">
        <v>2</v>
      </c>
      <c r="C29" s="30" t="s">
        <v>29</v>
      </c>
      <c r="D29" s="29"/>
      <c r="E29" s="179" t="s">
        <v>93</v>
      </c>
      <c r="F29" s="180"/>
      <c r="G29" s="180"/>
      <c r="H29" s="180"/>
      <c r="I29" s="180"/>
      <c r="J29" s="181"/>
    </row>
    <row r="30" spans="1:13" ht="15.75" x14ac:dyDescent="0.25">
      <c r="A30" s="30" t="s">
        <v>28</v>
      </c>
      <c r="B30" s="29">
        <v>2</v>
      </c>
      <c r="C30" s="30" t="s">
        <v>33</v>
      </c>
      <c r="D30" s="29"/>
      <c r="E30" s="179" t="s">
        <v>174</v>
      </c>
      <c r="F30" s="180"/>
      <c r="G30" s="180"/>
      <c r="H30" s="180"/>
      <c r="I30" s="180"/>
      <c r="J30" s="181"/>
    </row>
    <row r="31" spans="1:13" ht="16.5" customHeight="1" x14ac:dyDescent="0.25">
      <c r="A31" s="30" t="s">
        <v>28</v>
      </c>
      <c r="B31" s="29">
        <v>2</v>
      </c>
      <c r="C31" s="30" t="s">
        <v>28</v>
      </c>
      <c r="D31" s="29"/>
      <c r="E31" s="179" t="s">
        <v>177</v>
      </c>
      <c r="F31" s="180"/>
      <c r="G31" s="180"/>
      <c r="H31" s="180"/>
      <c r="I31" s="180"/>
      <c r="J31" s="181"/>
    </row>
    <row r="32" spans="1:13" ht="15.75" x14ac:dyDescent="0.25">
      <c r="A32" s="30" t="s">
        <v>28</v>
      </c>
      <c r="B32" s="29">
        <v>2</v>
      </c>
      <c r="C32" s="30" t="s">
        <v>30</v>
      </c>
      <c r="D32" s="29"/>
      <c r="E32" s="179" t="s">
        <v>180</v>
      </c>
      <c r="F32" s="180"/>
      <c r="G32" s="180"/>
      <c r="H32" s="180"/>
      <c r="I32" s="180"/>
      <c r="J32" s="181"/>
    </row>
    <row r="33" spans="1:15" ht="15.75" x14ac:dyDescent="0.25">
      <c r="A33" s="30" t="s">
        <v>28</v>
      </c>
      <c r="B33" s="29">
        <v>2</v>
      </c>
      <c r="C33" s="30" t="s">
        <v>31</v>
      </c>
      <c r="D33" s="29"/>
      <c r="E33" s="179" t="s">
        <v>183</v>
      </c>
      <c r="F33" s="180"/>
      <c r="G33" s="180"/>
      <c r="H33" s="180"/>
      <c r="I33" s="180"/>
      <c r="J33" s="181"/>
    </row>
    <row r="34" spans="1:15" ht="15.75" x14ac:dyDescent="0.25">
      <c r="A34" s="30" t="s">
        <v>28</v>
      </c>
      <c r="B34" s="29">
        <v>2</v>
      </c>
      <c r="C34" s="30" t="s">
        <v>34</v>
      </c>
      <c r="D34" s="29"/>
      <c r="E34" s="179" t="s">
        <v>186</v>
      </c>
      <c r="F34" s="180"/>
      <c r="G34" s="180"/>
      <c r="H34" s="180"/>
      <c r="I34" s="180"/>
      <c r="J34" s="181"/>
    </row>
    <row r="35" spans="1:15" ht="15.75" x14ac:dyDescent="0.25">
      <c r="A35" s="30" t="s">
        <v>28</v>
      </c>
      <c r="B35" s="29">
        <v>2</v>
      </c>
      <c r="C35" s="30" t="s">
        <v>66</v>
      </c>
      <c r="D35" s="29"/>
      <c r="E35" s="179" t="s">
        <v>189</v>
      </c>
      <c r="F35" s="180"/>
      <c r="G35" s="180"/>
      <c r="H35" s="180"/>
      <c r="I35" s="180"/>
      <c r="J35" s="181"/>
    </row>
    <row r="36" spans="1:15" ht="15.75" x14ac:dyDescent="0.25">
      <c r="A36" s="30" t="s">
        <v>28</v>
      </c>
      <c r="B36" s="29">
        <v>2</v>
      </c>
      <c r="C36" s="30" t="s">
        <v>32</v>
      </c>
      <c r="D36" s="29"/>
      <c r="E36" s="179" t="s">
        <v>192</v>
      </c>
      <c r="F36" s="180"/>
      <c r="G36" s="180"/>
      <c r="H36" s="180"/>
      <c r="I36" s="180"/>
      <c r="J36" s="181"/>
    </row>
    <row r="37" spans="1:15" ht="15.75" x14ac:dyDescent="0.25">
      <c r="A37" s="30" t="s">
        <v>28</v>
      </c>
      <c r="B37" s="29">
        <v>2</v>
      </c>
      <c r="C37" s="30" t="s">
        <v>32</v>
      </c>
      <c r="D37" s="29"/>
      <c r="E37" s="179" t="s">
        <v>195</v>
      </c>
      <c r="F37" s="180"/>
      <c r="G37" s="180"/>
      <c r="H37" s="180"/>
      <c r="I37" s="180"/>
      <c r="J37" s="181"/>
    </row>
    <row r="38" spans="1:15" ht="17.25" customHeight="1" x14ac:dyDescent="0.25">
      <c r="A38" s="30" t="s">
        <v>28</v>
      </c>
      <c r="B38" s="29">
        <v>2</v>
      </c>
      <c r="C38" s="30" t="s">
        <v>73</v>
      </c>
      <c r="D38" s="29"/>
      <c r="E38" s="179" t="s">
        <v>199</v>
      </c>
      <c r="F38" s="180"/>
      <c r="G38" s="180"/>
      <c r="H38" s="180"/>
      <c r="I38" s="180"/>
      <c r="J38" s="181"/>
    </row>
    <row r="39" spans="1:15" ht="20.25" customHeight="1" x14ac:dyDescent="0.25">
      <c r="A39" s="30" t="s">
        <v>28</v>
      </c>
      <c r="B39" s="29">
        <v>2</v>
      </c>
      <c r="C39" s="30" t="s">
        <v>76</v>
      </c>
      <c r="D39" s="29"/>
      <c r="E39" s="179" t="s">
        <v>201</v>
      </c>
      <c r="F39" s="180"/>
      <c r="G39" s="180"/>
      <c r="H39" s="180"/>
      <c r="I39" s="180"/>
      <c r="J39" s="181"/>
    </row>
    <row r="40" spans="1:15" ht="28.5" customHeight="1" x14ac:dyDescent="0.25">
      <c r="A40" s="30" t="s">
        <v>28</v>
      </c>
      <c r="B40" s="29">
        <v>2</v>
      </c>
      <c r="C40" s="30" t="s">
        <v>79</v>
      </c>
      <c r="D40" s="29"/>
      <c r="E40" s="179" t="s">
        <v>204</v>
      </c>
      <c r="F40" s="180"/>
      <c r="G40" s="180"/>
      <c r="H40" s="180"/>
      <c r="I40" s="180"/>
      <c r="J40" s="181"/>
    </row>
    <row r="41" spans="1:15" ht="81" hidden="1" customHeight="1" x14ac:dyDescent="0.25">
      <c r="A41" s="30" t="s">
        <v>28</v>
      </c>
      <c r="B41" s="29">
        <v>2</v>
      </c>
      <c r="C41" s="30" t="s">
        <v>133</v>
      </c>
      <c r="D41" s="29">
        <v>2</v>
      </c>
      <c r="E41" s="179" t="s">
        <v>171</v>
      </c>
      <c r="F41" s="180"/>
      <c r="G41" s="180"/>
      <c r="H41" s="180"/>
      <c r="I41" s="180"/>
      <c r="J41" s="181"/>
    </row>
    <row r="42" spans="1:15" ht="27" customHeight="1" x14ac:dyDescent="0.25">
      <c r="A42" s="39" t="s">
        <v>28</v>
      </c>
      <c r="B42" s="66">
        <v>4</v>
      </c>
      <c r="C42" s="30"/>
      <c r="D42" s="67"/>
      <c r="E42" s="171" t="s">
        <v>378</v>
      </c>
      <c r="F42" s="172"/>
      <c r="G42" s="172"/>
      <c r="H42" s="172"/>
      <c r="I42" s="172"/>
      <c r="J42" s="173"/>
    </row>
    <row r="43" spans="1:15" ht="28.5" customHeight="1" x14ac:dyDescent="0.25">
      <c r="A43" s="138"/>
      <c r="B43" s="140"/>
      <c r="C43" s="138"/>
      <c r="D43" s="140">
        <v>211</v>
      </c>
      <c r="E43" s="174" t="s">
        <v>252</v>
      </c>
      <c r="F43" s="3" t="s">
        <v>253</v>
      </c>
      <c r="G43" s="3" t="s">
        <v>142</v>
      </c>
      <c r="H43" s="70">
        <v>202</v>
      </c>
      <c r="I43" s="70">
        <v>208</v>
      </c>
      <c r="J43" s="43">
        <f t="shared" ref="J43:J49" si="1">ROUND(((I43/H43*100)-100),0)</f>
        <v>3</v>
      </c>
    </row>
    <row r="44" spans="1:15" ht="24" customHeight="1" x14ac:dyDescent="0.25">
      <c r="A44" s="187"/>
      <c r="B44" s="186"/>
      <c r="C44" s="187"/>
      <c r="D44" s="186"/>
      <c r="E44" s="184"/>
      <c r="F44" s="36" t="s">
        <v>324</v>
      </c>
      <c r="G44" s="38" t="s">
        <v>144</v>
      </c>
      <c r="H44" s="37">
        <v>111500</v>
      </c>
      <c r="I44" s="37">
        <v>114552</v>
      </c>
      <c r="J44" s="43">
        <f t="shared" si="1"/>
        <v>3</v>
      </c>
      <c r="M44">
        <f>H45+H47+H49</f>
        <v>84613.3</v>
      </c>
      <c r="N44">
        <f>84608.3+5</f>
        <v>84613.3</v>
      </c>
      <c r="O44">
        <v>1.3246208136068736</v>
      </c>
    </row>
    <row r="45" spans="1:15" ht="83.25" customHeight="1" x14ac:dyDescent="0.25">
      <c r="A45" s="170"/>
      <c r="B45" s="170"/>
      <c r="C45" s="170"/>
      <c r="D45" s="170"/>
      <c r="E45" s="185"/>
      <c r="F45" s="3" t="s">
        <v>247</v>
      </c>
      <c r="G45" s="3" t="s">
        <v>248</v>
      </c>
      <c r="H45" s="24">
        <v>77670.5</v>
      </c>
      <c r="I45" s="24">
        <v>77670.5</v>
      </c>
      <c r="J45" s="43">
        <f t="shared" si="1"/>
        <v>0</v>
      </c>
      <c r="O45">
        <v>77670.466026652633</v>
      </c>
    </row>
    <row r="46" spans="1:15" ht="60" customHeight="1" x14ac:dyDescent="0.25">
      <c r="A46" s="138"/>
      <c r="B46" s="188"/>
      <c r="C46" s="138"/>
      <c r="D46" s="140">
        <v>211</v>
      </c>
      <c r="E46" s="174" t="s">
        <v>251</v>
      </c>
      <c r="F46" s="3" t="s">
        <v>323</v>
      </c>
      <c r="G46" s="3" t="s">
        <v>142</v>
      </c>
      <c r="H46" s="70">
        <v>20</v>
      </c>
      <c r="I46" s="70">
        <v>20</v>
      </c>
      <c r="J46" s="43">
        <f t="shared" si="1"/>
        <v>0</v>
      </c>
    </row>
    <row r="47" spans="1:15" ht="81" customHeight="1" x14ac:dyDescent="0.25">
      <c r="A47" s="139"/>
      <c r="B47" s="189"/>
      <c r="C47" s="139"/>
      <c r="D47" s="141"/>
      <c r="E47" s="175"/>
      <c r="F47" s="3" t="s">
        <v>247</v>
      </c>
      <c r="G47" s="3" t="s">
        <v>248</v>
      </c>
      <c r="H47" s="18">
        <v>4399.6000000000004</v>
      </c>
      <c r="I47" s="18">
        <v>4399.6000000000004</v>
      </c>
      <c r="J47" s="43">
        <f t="shared" si="1"/>
        <v>0</v>
      </c>
      <c r="O47">
        <v>4399.5955703138698</v>
      </c>
    </row>
    <row r="48" spans="1:15" ht="20.25" customHeight="1" x14ac:dyDescent="0.25">
      <c r="A48" s="138"/>
      <c r="B48" s="140"/>
      <c r="C48" s="138"/>
      <c r="D48" s="140">
        <v>211</v>
      </c>
      <c r="E48" s="174" t="s">
        <v>364</v>
      </c>
      <c r="F48" s="3" t="s">
        <v>365</v>
      </c>
      <c r="G48" s="3" t="s">
        <v>142</v>
      </c>
      <c r="H48" s="70">
        <v>80</v>
      </c>
      <c r="I48" s="70">
        <v>80</v>
      </c>
      <c r="J48" s="43">
        <f t="shared" si="1"/>
        <v>0</v>
      </c>
    </row>
    <row r="49" spans="1:15" ht="85.5" customHeight="1" x14ac:dyDescent="0.25">
      <c r="A49" s="139"/>
      <c r="B49" s="141"/>
      <c r="C49" s="139"/>
      <c r="D49" s="141"/>
      <c r="E49" s="175"/>
      <c r="F49" s="3" t="s">
        <v>247</v>
      </c>
      <c r="G49" s="3" t="s">
        <v>248</v>
      </c>
      <c r="H49" s="24">
        <f>2538.2+5</f>
        <v>2543.1999999999998</v>
      </c>
      <c r="I49" s="24">
        <f>2538.2+5</f>
        <v>2543.1999999999998</v>
      </c>
      <c r="J49" s="43">
        <f t="shared" si="1"/>
        <v>0</v>
      </c>
      <c r="O49">
        <v>2538.2384030334911</v>
      </c>
    </row>
    <row r="50" spans="1:15" s="40" customFormat="1" ht="21.75" customHeight="1" x14ac:dyDescent="0.25">
      <c r="A50" s="39" t="s">
        <v>28</v>
      </c>
      <c r="B50" s="31">
        <v>2</v>
      </c>
      <c r="C50" s="39" t="s">
        <v>127</v>
      </c>
      <c r="D50" s="31"/>
      <c r="E50" s="171" t="s">
        <v>128</v>
      </c>
      <c r="F50" s="172"/>
      <c r="G50" s="172"/>
      <c r="H50" s="172"/>
      <c r="I50" s="172"/>
      <c r="J50" s="173"/>
    </row>
    <row r="51" spans="1:15" ht="27.75" customHeight="1" x14ac:dyDescent="0.25">
      <c r="A51" s="138"/>
      <c r="B51" s="140"/>
      <c r="C51" s="138"/>
      <c r="D51" s="140">
        <v>211</v>
      </c>
      <c r="E51" s="174" t="s">
        <v>254</v>
      </c>
      <c r="F51" s="3" t="s">
        <v>145</v>
      </c>
      <c r="G51" s="3" t="s">
        <v>142</v>
      </c>
      <c r="H51" s="70">
        <v>2327</v>
      </c>
      <c r="I51" s="70">
        <v>2327</v>
      </c>
      <c r="J51" s="43">
        <f t="shared" ref="J51:J58" si="2">ROUND(((I51/H51*100)-100),0)</f>
        <v>0</v>
      </c>
    </row>
    <row r="52" spans="1:15" ht="90" customHeight="1" x14ac:dyDescent="0.25">
      <c r="A52" s="139"/>
      <c r="B52" s="141"/>
      <c r="C52" s="139"/>
      <c r="D52" s="141"/>
      <c r="E52" s="175"/>
      <c r="F52" s="3" t="s">
        <v>247</v>
      </c>
      <c r="G52" s="3" t="s">
        <v>248</v>
      </c>
      <c r="H52" s="24">
        <v>401.4</v>
      </c>
      <c r="I52" s="24">
        <v>401.4</v>
      </c>
      <c r="J52" s="43">
        <f t="shared" si="2"/>
        <v>0</v>
      </c>
      <c r="L52">
        <v>3211.5</v>
      </c>
      <c r="M52">
        <f>H52+H54+H56+H58</f>
        <v>3211.5</v>
      </c>
    </row>
    <row r="53" spans="1:15" ht="25.5" customHeight="1" x14ac:dyDescent="0.25">
      <c r="A53" s="140"/>
      <c r="B53" s="140"/>
      <c r="C53" s="140"/>
      <c r="D53" s="140">
        <v>211</v>
      </c>
      <c r="E53" s="174" t="s">
        <v>325</v>
      </c>
      <c r="F53" s="3" t="s">
        <v>143</v>
      </c>
      <c r="G53" s="3" t="s">
        <v>144</v>
      </c>
      <c r="H53" s="70">
        <v>10986</v>
      </c>
      <c r="I53" s="70">
        <v>10986</v>
      </c>
      <c r="J53" s="43">
        <f t="shared" si="2"/>
        <v>0</v>
      </c>
    </row>
    <row r="54" spans="1:15" ht="78.75" customHeight="1" x14ac:dyDescent="0.25">
      <c r="A54" s="170"/>
      <c r="B54" s="170"/>
      <c r="C54" s="170"/>
      <c r="D54" s="170"/>
      <c r="E54" s="175"/>
      <c r="F54" s="3" t="s">
        <v>247</v>
      </c>
      <c r="G54" s="3" t="s">
        <v>248</v>
      </c>
      <c r="H54" s="24">
        <v>1544.7</v>
      </c>
      <c r="I54" s="24">
        <v>1544.7</v>
      </c>
      <c r="J54" s="43">
        <f t="shared" si="2"/>
        <v>0</v>
      </c>
    </row>
    <row r="55" spans="1:15" ht="27" customHeight="1" x14ac:dyDescent="0.25">
      <c r="A55" s="140"/>
      <c r="B55" s="140"/>
      <c r="C55" s="140"/>
      <c r="D55" s="140">
        <v>211</v>
      </c>
      <c r="E55" s="174" t="s">
        <v>327</v>
      </c>
      <c r="F55" s="3" t="s">
        <v>143</v>
      </c>
      <c r="G55" s="3" t="s">
        <v>144</v>
      </c>
      <c r="H55" s="70">
        <v>4500</v>
      </c>
      <c r="I55" s="70">
        <v>4500</v>
      </c>
      <c r="J55" s="43">
        <f t="shared" si="2"/>
        <v>0</v>
      </c>
    </row>
    <row r="56" spans="1:15" ht="78.75" customHeight="1" x14ac:dyDescent="0.25">
      <c r="A56" s="170"/>
      <c r="B56" s="170"/>
      <c r="C56" s="170"/>
      <c r="D56" s="170"/>
      <c r="E56" s="175"/>
      <c r="F56" s="3" t="s">
        <v>247</v>
      </c>
      <c r="G56" s="3" t="s">
        <v>248</v>
      </c>
      <c r="H56" s="24">
        <v>863.9</v>
      </c>
      <c r="I56" s="24">
        <v>863.9</v>
      </c>
      <c r="J56" s="43">
        <f t="shared" si="2"/>
        <v>0</v>
      </c>
    </row>
    <row r="57" spans="1:15" ht="22.5" customHeight="1" x14ac:dyDescent="0.25">
      <c r="A57" s="140"/>
      <c r="B57" s="140"/>
      <c r="C57" s="140"/>
      <c r="D57" s="140">
        <v>211</v>
      </c>
      <c r="E57" s="192" t="s">
        <v>328</v>
      </c>
      <c r="F57" s="3" t="s">
        <v>329</v>
      </c>
      <c r="G57" s="3" t="s">
        <v>142</v>
      </c>
      <c r="H57" s="70">
        <v>52</v>
      </c>
      <c r="I57" s="70">
        <v>52</v>
      </c>
      <c r="J57" s="43">
        <f t="shared" si="2"/>
        <v>0</v>
      </c>
    </row>
    <row r="58" spans="1:15" ht="81.75" customHeight="1" x14ac:dyDescent="0.25">
      <c r="A58" s="170"/>
      <c r="B58" s="170"/>
      <c r="C58" s="170"/>
      <c r="D58" s="170"/>
      <c r="E58" s="193"/>
      <c r="F58" s="3" t="s">
        <v>247</v>
      </c>
      <c r="G58" s="3" t="s">
        <v>248</v>
      </c>
      <c r="H58" s="24">
        <v>401.5</v>
      </c>
      <c r="I58" s="24">
        <v>401.5</v>
      </c>
      <c r="J58" s="43">
        <f t="shared" si="2"/>
        <v>0</v>
      </c>
    </row>
    <row r="59" spans="1:15" ht="15" customHeight="1" x14ac:dyDescent="0.25">
      <c r="A59" s="138" t="s">
        <v>28</v>
      </c>
      <c r="B59" s="140">
        <v>2</v>
      </c>
      <c r="C59" s="138" t="s">
        <v>224</v>
      </c>
      <c r="D59" s="140"/>
      <c r="E59" s="194" t="s">
        <v>331</v>
      </c>
      <c r="F59" s="195"/>
      <c r="G59" s="195"/>
      <c r="H59" s="195"/>
      <c r="I59" s="195"/>
      <c r="J59" s="196"/>
    </row>
    <row r="60" spans="1:15" ht="9.75" customHeight="1" x14ac:dyDescent="0.25">
      <c r="A60" s="139"/>
      <c r="B60" s="141"/>
      <c r="C60" s="139"/>
      <c r="D60" s="141"/>
      <c r="E60" s="197"/>
      <c r="F60" s="198"/>
      <c r="G60" s="198"/>
      <c r="H60" s="198"/>
      <c r="I60" s="198"/>
      <c r="J60" s="199"/>
    </row>
    <row r="61" spans="1:15" ht="36.75" customHeight="1" x14ac:dyDescent="0.25">
      <c r="A61" s="200"/>
      <c r="B61" s="200"/>
      <c r="C61" s="200"/>
      <c r="D61" s="200" t="s">
        <v>326</v>
      </c>
      <c r="E61" s="174" t="s">
        <v>362</v>
      </c>
      <c r="F61" s="42" t="s">
        <v>344</v>
      </c>
      <c r="G61" s="68" t="s">
        <v>142</v>
      </c>
      <c r="H61" s="4">
        <v>40</v>
      </c>
      <c r="I61" s="4">
        <v>40</v>
      </c>
      <c r="J61" s="65">
        <f>ROUND(((I61/H61*100)-100),0)</f>
        <v>0</v>
      </c>
    </row>
    <row r="62" spans="1:15" ht="123.75" customHeight="1" x14ac:dyDescent="0.25">
      <c r="A62" s="201"/>
      <c r="B62" s="201"/>
      <c r="C62" s="201"/>
      <c r="D62" s="201"/>
      <c r="E62" s="175"/>
      <c r="F62" s="3" t="s">
        <v>247</v>
      </c>
      <c r="G62" s="41" t="s">
        <v>248</v>
      </c>
      <c r="H62" s="47">
        <v>935</v>
      </c>
      <c r="I62" s="47">
        <v>935</v>
      </c>
      <c r="J62" s="44">
        <f>ROUND(((I62/H62*100)-100),0)</f>
        <v>0</v>
      </c>
      <c r="L62">
        <v>1663.7</v>
      </c>
      <c r="M62">
        <f>H62+H64</f>
        <v>1663.7</v>
      </c>
    </row>
    <row r="63" spans="1:15" ht="33.75" customHeight="1" x14ac:dyDescent="0.25">
      <c r="A63" s="190"/>
      <c r="B63" s="190"/>
      <c r="C63" s="190"/>
      <c r="D63" s="190">
        <v>211</v>
      </c>
      <c r="E63" s="174" t="s">
        <v>363</v>
      </c>
      <c r="F63" s="42" t="s">
        <v>344</v>
      </c>
      <c r="G63" s="6" t="s">
        <v>142</v>
      </c>
      <c r="H63" s="4">
        <v>20</v>
      </c>
      <c r="I63" s="4">
        <v>20</v>
      </c>
      <c r="J63" s="65">
        <f>ROUND(((I63/H63*100)-100),0)</f>
        <v>0</v>
      </c>
      <c r="K63" s="48"/>
    </row>
    <row r="64" spans="1:15" ht="91.5" customHeight="1" x14ac:dyDescent="0.25">
      <c r="A64" s="191"/>
      <c r="B64" s="191"/>
      <c r="C64" s="191"/>
      <c r="D64" s="191"/>
      <c r="E64" s="175"/>
      <c r="F64" s="3" t="s">
        <v>247</v>
      </c>
      <c r="G64" s="46" t="s">
        <v>248</v>
      </c>
      <c r="H64" s="47">
        <v>728.7</v>
      </c>
      <c r="I64" s="47">
        <v>728.7</v>
      </c>
      <c r="J64" s="44">
        <f>ROUND(((I64/H64*100)-100),0)</f>
        <v>0</v>
      </c>
    </row>
  </sheetData>
  <mergeCells count="113">
    <mergeCell ref="D63:D64"/>
    <mergeCell ref="E63:E64"/>
    <mergeCell ref="A63:A64"/>
    <mergeCell ref="B63:B64"/>
    <mergeCell ref="C63:C64"/>
    <mergeCell ref="E57:E58"/>
    <mergeCell ref="E55:E56"/>
    <mergeCell ref="D55:D56"/>
    <mergeCell ref="A55:A56"/>
    <mergeCell ref="B55:B56"/>
    <mergeCell ref="C55:C56"/>
    <mergeCell ref="E59:J60"/>
    <mergeCell ref="B57:B58"/>
    <mergeCell ref="C57:C58"/>
    <mergeCell ref="E61:E62"/>
    <mergeCell ref="D61:D62"/>
    <mergeCell ref="A61:A62"/>
    <mergeCell ref="B61:B62"/>
    <mergeCell ref="C61:C62"/>
    <mergeCell ref="A59:A60"/>
    <mergeCell ref="B59:B60"/>
    <mergeCell ref="C59:C60"/>
    <mergeCell ref="D59:D60"/>
    <mergeCell ref="D57:D58"/>
    <mergeCell ref="E43:E45"/>
    <mergeCell ref="E39:J39"/>
    <mergeCell ref="E40:J40"/>
    <mergeCell ref="D43:D45"/>
    <mergeCell ref="E41:J41"/>
    <mergeCell ref="C43:C45"/>
    <mergeCell ref="B43:B45"/>
    <mergeCell ref="A43:A45"/>
    <mergeCell ref="B48:B49"/>
    <mergeCell ref="C48:C49"/>
    <mergeCell ref="D48:D49"/>
    <mergeCell ref="E48:E49"/>
    <mergeCell ref="A46:A47"/>
    <mergeCell ref="B46:B47"/>
    <mergeCell ref="C46:C47"/>
    <mergeCell ref="D46:D47"/>
    <mergeCell ref="E46:E47"/>
    <mergeCell ref="A48:A49"/>
    <mergeCell ref="E42:J42"/>
    <mergeCell ref="E30:J30"/>
    <mergeCell ref="E31:J31"/>
    <mergeCell ref="E37:J37"/>
    <mergeCell ref="E38:J38"/>
    <mergeCell ref="E35:J35"/>
    <mergeCell ref="E36:J36"/>
    <mergeCell ref="E32:J32"/>
    <mergeCell ref="E33:J33"/>
    <mergeCell ref="E34:J34"/>
    <mergeCell ref="A1:J1"/>
    <mergeCell ref="A2:D2"/>
    <mergeCell ref="E2:E3"/>
    <mergeCell ref="H2:H3"/>
    <mergeCell ref="I2:I3"/>
    <mergeCell ref="J2:J3"/>
    <mergeCell ref="E14:J14"/>
    <mergeCell ref="E15:J15"/>
    <mergeCell ref="E16:J16"/>
    <mergeCell ref="G2:G3"/>
    <mergeCell ref="F2:F3"/>
    <mergeCell ref="E9:J9"/>
    <mergeCell ref="E10:J10"/>
    <mergeCell ref="E11:J11"/>
    <mergeCell ref="E12:J12"/>
    <mergeCell ref="E13:J13"/>
    <mergeCell ref="E4:J4"/>
    <mergeCell ref="E5:J5"/>
    <mergeCell ref="E6:J6"/>
    <mergeCell ref="E7:J7"/>
    <mergeCell ref="E8:J8"/>
    <mergeCell ref="E17:J17"/>
    <mergeCell ref="E20:E21"/>
    <mergeCell ref="A22:A23"/>
    <mergeCell ref="B22:B23"/>
    <mergeCell ref="C22:C23"/>
    <mergeCell ref="D22:D23"/>
    <mergeCell ref="E22:E23"/>
    <mergeCell ref="A20:A21"/>
    <mergeCell ref="B20:B21"/>
    <mergeCell ref="C20:C21"/>
    <mergeCell ref="D20:D21"/>
    <mergeCell ref="A24:A25"/>
    <mergeCell ref="B24:B25"/>
    <mergeCell ref="C24:C25"/>
    <mergeCell ref="D24:D25"/>
    <mergeCell ref="E24:E25"/>
    <mergeCell ref="E28:J28"/>
    <mergeCell ref="E29:J29"/>
    <mergeCell ref="A18:A19"/>
    <mergeCell ref="B18:B19"/>
    <mergeCell ref="C18:C19"/>
    <mergeCell ref="D18:D19"/>
    <mergeCell ref="E18:E19"/>
    <mergeCell ref="A26:A27"/>
    <mergeCell ref="B26:B27"/>
    <mergeCell ref="C26:C27"/>
    <mergeCell ref="D26:D27"/>
    <mergeCell ref="E26:E27"/>
    <mergeCell ref="A57:A58"/>
    <mergeCell ref="E50:J50"/>
    <mergeCell ref="A51:A52"/>
    <mergeCell ref="B51:B52"/>
    <mergeCell ref="C51:C52"/>
    <mergeCell ref="D51:D52"/>
    <mergeCell ref="E51:E52"/>
    <mergeCell ref="D53:D54"/>
    <mergeCell ref="A53:A54"/>
    <mergeCell ref="B53:B54"/>
    <mergeCell ref="C53:C54"/>
    <mergeCell ref="E53:E54"/>
  </mergeCells>
  <pageMargins left="0.39370078740157483" right="0.39370078740157483" top="0.39370078740157483" bottom="0.39370078740157483" header="0.31496062992125984" footer="0.31496062992125984"/>
  <pageSetup paperSize="9" scale="86" fitToHeight="0" orientation="landscape" horizontalDpi="4294967293" verticalDpi="4294967293" r:id="rId1"/>
  <rowBreaks count="3" manualBreakCount="3">
    <brk id="21" min="1" max="10" man="1"/>
    <brk id="40" min="1" max="10" man="1"/>
    <brk id="52" min="1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8"/>
  <sheetViews>
    <sheetView view="pageBreakPreview" zoomScaleNormal="100" zoomScaleSheetLayoutView="100" workbookViewId="0">
      <selection activeCell="C69" sqref="C69"/>
    </sheetView>
  </sheetViews>
  <sheetFormatPr defaultRowHeight="15" x14ac:dyDescent="0.25"/>
  <cols>
    <col min="1" max="1" width="6.42578125" style="15" customWidth="1"/>
    <col min="2" max="2" width="9.140625" style="16"/>
    <col min="3" max="3" width="9.140625" style="15"/>
    <col min="4" max="4" width="9.140625" style="16"/>
    <col min="5" max="5" width="36.5703125" style="16" customWidth="1"/>
    <col min="6" max="6" width="19.28515625" style="19" customWidth="1"/>
    <col min="7" max="7" width="15.7109375" style="19" customWidth="1"/>
    <col min="8" max="10" width="15.7109375" style="20" customWidth="1"/>
  </cols>
  <sheetData>
    <row r="1" spans="1:10" ht="15.75" x14ac:dyDescent="0.25">
      <c r="A1" s="126" t="s">
        <v>366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10" ht="24.75" customHeight="1" x14ac:dyDescent="0.25">
      <c r="A2" s="126" t="s">
        <v>380</v>
      </c>
      <c r="B2" s="127"/>
      <c r="C2" s="127"/>
      <c r="D2" s="127"/>
      <c r="E2" s="127"/>
      <c r="F2" s="127"/>
      <c r="G2" s="127"/>
      <c r="H2" s="127"/>
      <c r="I2" s="127"/>
      <c r="J2" s="127"/>
    </row>
    <row r="3" spans="1:10" ht="72.75" customHeight="1" x14ac:dyDescent="0.25">
      <c r="A3" s="120" t="s">
        <v>0</v>
      </c>
      <c r="B3" s="120"/>
      <c r="C3" s="120"/>
      <c r="D3" s="120"/>
      <c r="E3" s="120" t="s">
        <v>229</v>
      </c>
      <c r="F3" s="120" t="s">
        <v>228</v>
      </c>
      <c r="G3" s="120" t="s">
        <v>230</v>
      </c>
      <c r="H3" s="182" t="s">
        <v>231</v>
      </c>
      <c r="I3" s="182" t="s">
        <v>232</v>
      </c>
      <c r="J3" s="182" t="s">
        <v>233</v>
      </c>
    </row>
    <row r="4" spans="1:10" x14ac:dyDescent="0.25">
      <c r="A4" s="2" t="s">
        <v>5</v>
      </c>
      <c r="B4" s="62" t="s">
        <v>6</v>
      </c>
      <c r="C4" s="2" t="s">
        <v>7</v>
      </c>
      <c r="D4" s="62" t="s">
        <v>8</v>
      </c>
      <c r="E4" s="120"/>
      <c r="F4" s="120"/>
      <c r="G4" s="120"/>
      <c r="H4" s="183"/>
      <c r="I4" s="183"/>
      <c r="J4" s="183"/>
    </row>
    <row r="5" spans="1:10" ht="18.75" customHeight="1" x14ac:dyDescent="0.25">
      <c r="A5" s="59" t="s">
        <v>28</v>
      </c>
      <c r="B5" s="58">
        <v>1</v>
      </c>
      <c r="C5" s="59"/>
      <c r="D5" s="58"/>
      <c r="E5" s="171" t="s">
        <v>16</v>
      </c>
      <c r="F5" s="172"/>
      <c r="G5" s="172"/>
      <c r="H5" s="172"/>
      <c r="I5" s="172"/>
      <c r="J5" s="173"/>
    </row>
    <row r="6" spans="1:10" ht="15.75" x14ac:dyDescent="0.25">
      <c r="A6" s="30" t="s">
        <v>28</v>
      </c>
      <c r="B6" s="63">
        <v>1</v>
      </c>
      <c r="C6" s="30" t="s">
        <v>29</v>
      </c>
      <c r="D6" s="63"/>
      <c r="E6" s="179" t="s">
        <v>54</v>
      </c>
      <c r="F6" s="180"/>
      <c r="G6" s="180"/>
      <c r="H6" s="180"/>
      <c r="I6" s="180"/>
      <c r="J6" s="181"/>
    </row>
    <row r="7" spans="1:10" ht="15.75" x14ac:dyDescent="0.25">
      <c r="A7" s="30" t="s">
        <v>28</v>
      </c>
      <c r="B7" s="63">
        <v>1</v>
      </c>
      <c r="C7" s="30" t="s">
        <v>33</v>
      </c>
      <c r="D7" s="63"/>
      <c r="E7" s="179" t="s">
        <v>234</v>
      </c>
      <c r="F7" s="180"/>
      <c r="G7" s="180"/>
      <c r="H7" s="180"/>
      <c r="I7" s="180"/>
      <c r="J7" s="181"/>
    </row>
    <row r="8" spans="1:10" ht="15.75" x14ac:dyDescent="0.25">
      <c r="A8" s="30" t="s">
        <v>28</v>
      </c>
      <c r="B8" s="63">
        <v>1</v>
      </c>
      <c r="C8" s="30" t="s">
        <v>28</v>
      </c>
      <c r="D8" s="63"/>
      <c r="E8" s="179" t="s">
        <v>235</v>
      </c>
      <c r="F8" s="180"/>
      <c r="G8" s="180"/>
      <c r="H8" s="180"/>
      <c r="I8" s="180"/>
      <c r="J8" s="181"/>
    </row>
    <row r="9" spans="1:10" ht="15.75" x14ac:dyDescent="0.25">
      <c r="A9" s="30" t="s">
        <v>28</v>
      </c>
      <c r="B9" s="63">
        <v>1</v>
      </c>
      <c r="C9" s="30" t="s">
        <v>30</v>
      </c>
      <c r="D9" s="63"/>
      <c r="E9" s="179" t="s">
        <v>236</v>
      </c>
      <c r="F9" s="180"/>
      <c r="G9" s="180"/>
      <c r="H9" s="180"/>
      <c r="I9" s="180"/>
      <c r="J9" s="181"/>
    </row>
    <row r="10" spans="1:10" ht="16.5" customHeight="1" x14ac:dyDescent="0.25">
      <c r="A10" s="30" t="s">
        <v>28</v>
      </c>
      <c r="B10" s="63">
        <v>1</v>
      </c>
      <c r="C10" s="30" t="s">
        <v>31</v>
      </c>
      <c r="D10" s="63"/>
      <c r="E10" s="179" t="s">
        <v>237</v>
      </c>
      <c r="F10" s="180"/>
      <c r="G10" s="180"/>
      <c r="H10" s="180"/>
      <c r="I10" s="180"/>
      <c r="J10" s="181"/>
    </row>
    <row r="11" spans="1:10" ht="15.75" x14ac:dyDescent="0.25">
      <c r="A11" s="30" t="s">
        <v>28</v>
      </c>
      <c r="B11" s="63">
        <v>1</v>
      </c>
      <c r="C11" s="30" t="s">
        <v>34</v>
      </c>
      <c r="D11" s="63"/>
      <c r="E11" s="179" t="s">
        <v>238</v>
      </c>
      <c r="F11" s="180"/>
      <c r="G11" s="180"/>
      <c r="H11" s="180"/>
      <c r="I11" s="180"/>
      <c r="J11" s="181"/>
    </row>
    <row r="12" spans="1:10" ht="15.75" x14ac:dyDescent="0.25">
      <c r="A12" s="30" t="s">
        <v>28</v>
      </c>
      <c r="B12" s="63">
        <v>1</v>
      </c>
      <c r="C12" s="30" t="s">
        <v>66</v>
      </c>
      <c r="D12" s="63"/>
      <c r="E12" s="179" t="s">
        <v>239</v>
      </c>
      <c r="F12" s="180"/>
      <c r="G12" s="180"/>
      <c r="H12" s="180"/>
      <c r="I12" s="180"/>
      <c r="J12" s="181"/>
    </row>
    <row r="13" spans="1:10" ht="15.75" x14ac:dyDescent="0.25">
      <c r="A13" s="30" t="s">
        <v>28</v>
      </c>
      <c r="B13" s="63">
        <v>1</v>
      </c>
      <c r="C13" s="30" t="s">
        <v>32</v>
      </c>
      <c r="D13" s="63"/>
      <c r="E13" s="179" t="s">
        <v>240</v>
      </c>
      <c r="F13" s="180"/>
      <c r="G13" s="180"/>
      <c r="H13" s="180"/>
      <c r="I13" s="180"/>
      <c r="J13" s="181"/>
    </row>
    <row r="14" spans="1:10" ht="15.75" x14ac:dyDescent="0.25">
      <c r="A14" s="30" t="s">
        <v>28</v>
      </c>
      <c r="B14" s="63">
        <v>1</v>
      </c>
      <c r="C14" s="30" t="s">
        <v>35</v>
      </c>
      <c r="D14" s="63"/>
      <c r="E14" s="179" t="s">
        <v>241</v>
      </c>
      <c r="F14" s="180"/>
      <c r="G14" s="180"/>
      <c r="H14" s="180"/>
      <c r="I14" s="180"/>
      <c r="J14" s="181"/>
    </row>
    <row r="15" spans="1:10" ht="15.75" x14ac:dyDescent="0.25">
      <c r="A15" s="30" t="s">
        <v>28</v>
      </c>
      <c r="B15" s="63">
        <v>1</v>
      </c>
      <c r="C15" s="30" t="s">
        <v>73</v>
      </c>
      <c r="D15" s="63"/>
      <c r="E15" s="179" t="s">
        <v>242</v>
      </c>
      <c r="F15" s="180"/>
      <c r="G15" s="180"/>
      <c r="H15" s="180"/>
      <c r="I15" s="180"/>
      <c r="J15" s="181"/>
    </row>
    <row r="16" spans="1:10" ht="15.75" x14ac:dyDescent="0.25">
      <c r="A16" s="30" t="s">
        <v>28</v>
      </c>
      <c r="B16" s="63">
        <v>1</v>
      </c>
      <c r="C16" s="30" t="s">
        <v>76</v>
      </c>
      <c r="D16" s="63"/>
      <c r="E16" s="179" t="s">
        <v>243</v>
      </c>
      <c r="F16" s="180"/>
      <c r="G16" s="180"/>
      <c r="H16" s="180"/>
      <c r="I16" s="180"/>
      <c r="J16" s="181"/>
    </row>
    <row r="17" spans="1:10" ht="28.5" customHeight="1" x14ac:dyDescent="0.25">
      <c r="A17" s="30" t="s">
        <v>28</v>
      </c>
      <c r="B17" s="63">
        <v>1</v>
      </c>
      <c r="C17" s="30" t="s">
        <v>79</v>
      </c>
      <c r="D17" s="63"/>
      <c r="E17" s="179" t="s">
        <v>244</v>
      </c>
      <c r="F17" s="180"/>
      <c r="G17" s="180"/>
      <c r="H17" s="180"/>
      <c r="I17" s="180"/>
      <c r="J17" s="181"/>
    </row>
    <row r="18" spans="1:10" ht="22.5" customHeight="1" x14ac:dyDescent="0.25">
      <c r="A18" s="30" t="s">
        <v>28</v>
      </c>
      <c r="B18" s="63">
        <v>1</v>
      </c>
      <c r="C18" s="60" t="s">
        <v>86</v>
      </c>
      <c r="D18" s="61"/>
      <c r="E18" s="179" t="s">
        <v>87</v>
      </c>
      <c r="F18" s="180"/>
      <c r="G18" s="180"/>
      <c r="H18" s="180"/>
      <c r="I18" s="180"/>
      <c r="J18" s="181"/>
    </row>
    <row r="19" spans="1:10" ht="19.5" customHeight="1" x14ac:dyDescent="0.25">
      <c r="A19" s="138"/>
      <c r="B19" s="140"/>
      <c r="C19" s="138"/>
      <c r="D19" s="140">
        <v>211</v>
      </c>
      <c r="E19" s="174" t="s">
        <v>245</v>
      </c>
      <c r="F19" s="3" t="s">
        <v>246</v>
      </c>
      <c r="G19" s="3" t="s">
        <v>144</v>
      </c>
      <c r="H19" s="70">
        <f>'Форма 4'!H18</f>
        <v>94218</v>
      </c>
      <c r="I19" s="70">
        <f>'Форма 4'!I18</f>
        <v>96217</v>
      </c>
      <c r="J19" s="70">
        <f>'Форма 4'!J18</f>
        <v>2</v>
      </c>
    </row>
    <row r="20" spans="1:10" ht="72.75" customHeight="1" x14ac:dyDescent="0.25">
      <c r="A20" s="139"/>
      <c r="B20" s="141"/>
      <c r="C20" s="139"/>
      <c r="D20" s="141"/>
      <c r="E20" s="175"/>
      <c r="F20" s="3" t="s">
        <v>247</v>
      </c>
      <c r="G20" s="3" t="s">
        <v>248</v>
      </c>
      <c r="H20" s="70">
        <f>'Форма 4'!H19</f>
        <v>11298.4</v>
      </c>
      <c r="I20" s="70">
        <f>'Форма 4'!I19</f>
        <v>11298.4</v>
      </c>
      <c r="J20" s="70">
        <f>'Форма 4'!J19</f>
        <v>0</v>
      </c>
    </row>
    <row r="21" spans="1:10" ht="24.75" customHeight="1" x14ac:dyDescent="0.25">
      <c r="A21" s="138"/>
      <c r="B21" s="140"/>
      <c r="C21" s="138"/>
      <c r="D21" s="140">
        <v>211</v>
      </c>
      <c r="E21" s="174" t="s">
        <v>318</v>
      </c>
      <c r="F21" s="3" t="s">
        <v>246</v>
      </c>
      <c r="G21" s="3" t="s">
        <v>144</v>
      </c>
      <c r="H21" s="70">
        <f>'Форма 4'!H20</f>
        <v>28510</v>
      </c>
      <c r="I21" s="70">
        <f>'Форма 4'!I20</f>
        <v>27998</v>
      </c>
      <c r="J21" s="70">
        <f>'Форма 4'!J20</f>
        <v>-2</v>
      </c>
    </row>
    <row r="22" spans="1:10" ht="71.25" customHeight="1" x14ac:dyDescent="0.25">
      <c r="A22" s="139"/>
      <c r="B22" s="141"/>
      <c r="C22" s="139"/>
      <c r="D22" s="141"/>
      <c r="E22" s="175"/>
      <c r="F22" s="3" t="s">
        <v>247</v>
      </c>
      <c r="G22" s="3" t="s">
        <v>248</v>
      </c>
      <c r="H22" s="70">
        <f>'Форма 4'!H21</f>
        <v>2104.9</v>
      </c>
      <c r="I22" s="70">
        <f>'Форма 4'!I21</f>
        <v>2104.9</v>
      </c>
      <c r="J22" s="70">
        <f>'Форма 4'!J21</f>
        <v>0</v>
      </c>
    </row>
    <row r="23" spans="1:10" ht="46.5" customHeight="1" x14ac:dyDescent="0.25">
      <c r="A23" s="138"/>
      <c r="B23" s="140"/>
      <c r="C23" s="138"/>
      <c r="D23" s="140">
        <v>211</v>
      </c>
      <c r="E23" s="174" t="s">
        <v>249</v>
      </c>
      <c r="F23" s="3" t="s">
        <v>250</v>
      </c>
      <c r="G23" s="3" t="s">
        <v>142</v>
      </c>
      <c r="H23" s="70">
        <f>'Форма 4'!H22</f>
        <v>2520</v>
      </c>
      <c r="I23" s="70">
        <f>'Форма 4'!I22</f>
        <v>2520</v>
      </c>
      <c r="J23" s="70">
        <f>'Форма 4'!J22</f>
        <v>0</v>
      </c>
    </row>
    <row r="24" spans="1:10" ht="74.25" customHeight="1" x14ac:dyDescent="0.25">
      <c r="A24" s="139"/>
      <c r="B24" s="141"/>
      <c r="C24" s="139"/>
      <c r="D24" s="141"/>
      <c r="E24" s="175"/>
      <c r="F24" s="3" t="s">
        <v>247</v>
      </c>
      <c r="G24" s="3" t="s">
        <v>248</v>
      </c>
      <c r="H24" s="70">
        <f>'Форма 4'!H23</f>
        <v>571.70000000000005</v>
      </c>
      <c r="I24" s="70">
        <f>'Форма 4'!I23</f>
        <v>571.70000000000005</v>
      </c>
      <c r="J24" s="70">
        <f>'Форма 4'!J23</f>
        <v>0</v>
      </c>
    </row>
    <row r="25" spans="1:10" ht="24.75" customHeight="1" x14ac:dyDescent="0.25">
      <c r="A25" s="138"/>
      <c r="B25" s="140"/>
      <c r="C25" s="138"/>
      <c r="D25" s="140">
        <v>211</v>
      </c>
      <c r="E25" s="174" t="s">
        <v>319</v>
      </c>
      <c r="F25" s="3" t="s">
        <v>320</v>
      </c>
      <c r="G25" s="3" t="s">
        <v>144</v>
      </c>
      <c r="H25" s="70">
        <f>'Форма 4'!H24</f>
        <v>46703</v>
      </c>
      <c r="I25" s="70">
        <f>'Форма 4'!I24</f>
        <v>48537</v>
      </c>
      <c r="J25" s="70">
        <f>'Форма 4'!J24</f>
        <v>4</v>
      </c>
    </row>
    <row r="26" spans="1:10" ht="77.25" customHeight="1" x14ac:dyDescent="0.25">
      <c r="A26" s="139"/>
      <c r="B26" s="141"/>
      <c r="C26" s="139"/>
      <c r="D26" s="141"/>
      <c r="E26" s="175"/>
      <c r="F26" s="3" t="s">
        <v>247</v>
      </c>
      <c r="G26" s="3" t="s">
        <v>248</v>
      </c>
      <c r="H26" s="70">
        <f>'Форма 4'!H25</f>
        <v>3472.3</v>
      </c>
      <c r="I26" s="70">
        <f>'Форма 4'!I25</f>
        <v>3472.3</v>
      </c>
      <c r="J26" s="70">
        <f>'Форма 4'!J25</f>
        <v>0</v>
      </c>
    </row>
    <row r="27" spans="1:10" ht="22.5" x14ac:dyDescent="0.25">
      <c r="A27" s="138"/>
      <c r="B27" s="140"/>
      <c r="C27" s="138"/>
      <c r="D27" s="140">
        <v>211</v>
      </c>
      <c r="E27" s="174" t="s">
        <v>321</v>
      </c>
      <c r="F27" s="3" t="s">
        <v>322</v>
      </c>
      <c r="G27" s="3" t="s">
        <v>142</v>
      </c>
      <c r="H27" s="70">
        <f>'Форма 4'!H26</f>
        <v>20</v>
      </c>
      <c r="I27" s="70">
        <f>'Форма 4'!I26</f>
        <v>20</v>
      </c>
      <c r="J27" s="70">
        <f>'Форма 4'!J26</f>
        <v>0</v>
      </c>
    </row>
    <row r="28" spans="1:10" ht="77.25" customHeight="1" x14ac:dyDescent="0.25">
      <c r="A28" s="139"/>
      <c r="B28" s="141"/>
      <c r="C28" s="139"/>
      <c r="D28" s="141"/>
      <c r="E28" s="175"/>
      <c r="F28" s="3" t="s">
        <v>247</v>
      </c>
      <c r="G28" s="3" t="s">
        <v>248</v>
      </c>
      <c r="H28" s="70">
        <f>'Форма 4'!H27</f>
        <v>557.79999999999995</v>
      </c>
      <c r="I28" s="70">
        <f>'Форма 4'!I27</f>
        <v>557.79999999999995</v>
      </c>
      <c r="J28" s="70">
        <f>'Форма 4'!J27</f>
        <v>0</v>
      </c>
    </row>
    <row r="29" spans="1:10" ht="30" customHeight="1" x14ac:dyDescent="0.25">
      <c r="A29" s="25" t="s">
        <v>28</v>
      </c>
      <c r="B29" s="26">
        <v>2</v>
      </c>
      <c r="C29" s="25"/>
      <c r="D29" s="26"/>
      <c r="E29" s="176" t="s">
        <v>22</v>
      </c>
      <c r="F29" s="177"/>
      <c r="G29" s="177"/>
      <c r="H29" s="177"/>
      <c r="I29" s="177"/>
      <c r="J29" s="178"/>
    </row>
    <row r="30" spans="1:10" ht="24.75" customHeight="1" x14ac:dyDescent="0.25">
      <c r="A30" s="30" t="s">
        <v>28</v>
      </c>
      <c r="B30" s="63">
        <v>2</v>
      </c>
      <c r="C30" s="30" t="s">
        <v>29</v>
      </c>
      <c r="D30" s="63"/>
      <c r="E30" s="179" t="s">
        <v>93</v>
      </c>
      <c r="F30" s="180"/>
      <c r="G30" s="180"/>
      <c r="H30" s="180"/>
      <c r="I30" s="180"/>
      <c r="J30" s="181"/>
    </row>
    <row r="31" spans="1:10" ht="15.75" x14ac:dyDescent="0.25">
      <c r="A31" s="30" t="s">
        <v>28</v>
      </c>
      <c r="B31" s="63">
        <v>2</v>
      </c>
      <c r="C31" s="30" t="s">
        <v>33</v>
      </c>
      <c r="D31" s="63"/>
      <c r="E31" s="179" t="s">
        <v>174</v>
      </c>
      <c r="F31" s="180"/>
      <c r="G31" s="180"/>
      <c r="H31" s="180"/>
      <c r="I31" s="180"/>
      <c r="J31" s="181"/>
    </row>
    <row r="32" spans="1:10" ht="16.5" customHeight="1" x14ac:dyDescent="0.25">
      <c r="A32" s="30" t="s">
        <v>28</v>
      </c>
      <c r="B32" s="63">
        <v>2</v>
      </c>
      <c r="C32" s="30" t="s">
        <v>28</v>
      </c>
      <c r="D32" s="63"/>
      <c r="E32" s="179" t="s">
        <v>177</v>
      </c>
      <c r="F32" s="180"/>
      <c r="G32" s="180"/>
      <c r="H32" s="180"/>
      <c r="I32" s="180"/>
      <c r="J32" s="181"/>
    </row>
    <row r="33" spans="1:10" ht="15.75" x14ac:dyDescent="0.25">
      <c r="A33" s="30" t="s">
        <v>28</v>
      </c>
      <c r="B33" s="63">
        <v>2</v>
      </c>
      <c r="C33" s="30" t="s">
        <v>30</v>
      </c>
      <c r="D33" s="63"/>
      <c r="E33" s="179" t="s">
        <v>180</v>
      </c>
      <c r="F33" s="180"/>
      <c r="G33" s="180"/>
      <c r="H33" s="180"/>
      <c r="I33" s="180"/>
      <c r="J33" s="181"/>
    </row>
    <row r="34" spans="1:10" ht="15.75" x14ac:dyDescent="0.25">
      <c r="A34" s="30" t="s">
        <v>28</v>
      </c>
      <c r="B34" s="63">
        <v>2</v>
      </c>
      <c r="C34" s="30" t="s">
        <v>31</v>
      </c>
      <c r="D34" s="63"/>
      <c r="E34" s="179" t="s">
        <v>183</v>
      </c>
      <c r="F34" s="180"/>
      <c r="G34" s="180"/>
      <c r="H34" s="180"/>
      <c r="I34" s="180"/>
      <c r="J34" s="181"/>
    </row>
    <row r="35" spans="1:10" ht="15.75" x14ac:dyDescent="0.25">
      <c r="A35" s="30" t="s">
        <v>28</v>
      </c>
      <c r="B35" s="63">
        <v>2</v>
      </c>
      <c r="C35" s="30" t="s">
        <v>34</v>
      </c>
      <c r="D35" s="63"/>
      <c r="E35" s="179" t="s">
        <v>186</v>
      </c>
      <c r="F35" s="180"/>
      <c r="G35" s="180"/>
      <c r="H35" s="180"/>
      <c r="I35" s="180"/>
      <c r="J35" s="181"/>
    </row>
    <row r="36" spans="1:10" ht="15.75" x14ac:dyDescent="0.25">
      <c r="A36" s="30" t="s">
        <v>28</v>
      </c>
      <c r="B36" s="63">
        <v>2</v>
      </c>
      <c r="C36" s="30" t="s">
        <v>66</v>
      </c>
      <c r="D36" s="63"/>
      <c r="E36" s="179" t="s">
        <v>189</v>
      </c>
      <c r="F36" s="180"/>
      <c r="G36" s="180"/>
      <c r="H36" s="180"/>
      <c r="I36" s="180"/>
      <c r="J36" s="181"/>
    </row>
    <row r="37" spans="1:10" ht="15.75" x14ac:dyDescent="0.25">
      <c r="A37" s="30" t="s">
        <v>28</v>
      </c>
      <c r="B37" s="63">
        <v>2</v>
      </c>
      <c r="C37" s="30" t="s">
        <v>32</v>
      </c>
      <c r="D37" s="63"/>
      <c r="E37" s="179" t="s">
        <v>192</v>
      </c>
      <c r="F37" s="180"/>
      <c r="G37" s="180"/>
      <c r="H37" s="180"/>
      <c r="I37" s="180"/>
      <c r="J37" s="181"/>
    </row>
    <row r="38" spans="1:10" ht="15.75" x14ac:dyDescent="0.25">
      <c r="A38" s="30" t="s">
        <v>28</v>
      </c>
      <c r="B38" s="63">
        <v>2</v>
      </c>
      <c r="C38" s="30" t="s">
        <v>32</v>
      </c>
      <c r="D38" s="63"/>
      <c r="E38" s="179" t="s">
        <v>195</v>
      </c>
      <c r="F38" s="180"/>
      <c r="G38" s="180"/>
      <c r="H38" s="180"/>
      <c r="I38" s="180"/>
      <c r="J38" s="181"/>
    </row>
    <row r="39" spans="1:10" ht="17.25" customHeight="1" x14ac:dyDescent="0.25">
      <c r="A39" s="30" t="s">
        <v>28</v>
      </c>
      <c r="B39" s="63">
        <v>2</v>
      </c>
      <c r="C39" s="30" t="s">
        <v>73</v>
      </c>
      <c r="D39" s="63"/>
      <c r="E39" s="179" t="s">
        <v>199</v>
      </c>
      <c r="F39" s="180"/>
      <c r="G39" s="180"/>
      <c r="H39" s="180"/>
      <c r="I39" s="180"/>
      <c r="J39" s="181"/>
    </row>
    <row r="40" spans="1:10" ht="20.25" customHeight="1" x14ac:dyDescent="0.25">
      <c r="A40" s="30" t="s">
        <v>28</v>
      </c>
      <c r="B40" s="63">
        <v>2</v>
      </c>
      <c r="C40" s="30" t="s">
        <v>76</v>
      </c>
      <c r="D40" s="63"/>
      <c r="E40" s="179" t="s">
        <v>201</v>
      </c>
      <c r="F40" s="180"/>
      <c r="G40" s="180"/>
      <c r="H40" s="180"/>
      <c r="I40" s="180"/>
      <c r="J40" s="181"/>
    </row>
    <row r="41" spans="1:10" ht="20.25" customHeight="1" x14ac:dyDescent="0.25">
      <c r="A41" s="30" t="s">
        <v>28</v>
      </c>
      <c r="B41" s="63">
        <v>2</v>
      </c>
      <c r="C41" s="30" t="s">
        <v>79</v>
      </c>
      <c r="D41" s="63"/>
      <c r="E41" s="179" t="s">
        <v>204</v>
      </c>
      <c r="F41" s="180"/>
      <c r="G41" s="180"/>
      <c r="H41" s="180"/>
      <c r="I41" s="180"/>
      <c r="J41" s="181"/>
    </row>
    <row r="42" spans="1:10" ht="81" hidden="1" customHeight="1" x14ac:dyDescent="0.25">
      <c r="A42" s="30" t="s">
        <v>28</v>
      </c>
      <c r="B42" s="63">
        <v>2</v>
      </c>
      <c r="C42" s="30" t="s">
        <v>133</v>
      </c>
      <c r="D42" s="63">
        <v>2</v>
      </c>
      <c r="E42" s="179" t="s">
        <v>171</v>
      </c>
      <c r="F42" s="180"/>
      <c r="G42" s="180"/>
      <c r="H42" s="180"/>
      <c r="I42" s="180"/>
      <c r="J42" s="181"/>
    </row>
    <row r="43" spans="1:10" ht="27" customHeight="1" x14ac:dyDescent="0.25">
      <c r="A43" s="39" t="s">
        <v>28</v>
      </c>
      <c r="B43" s="66">
        <v>4</v>
      </c>
      <c r="C43" s="30"/>
      <c r="D43" s="67"/>
      <c r="E43" s="171" t="s">
        <v>378</v>
      </c>
      <c r="F43" s="172"/>
      <c r="G43" s="172"/>
      <c r="H43" s="172"/>
      <c r="I43" s="172"/>
      <c r="J43" s="173"/>
    </row>
    <row r="44" spans="1:10" ht="29.25" customHeight="1" x14ac:dyDescent="0.25">
      <c r="A44" s="138"/>
      <c r="B44" s="140"/>
      <c r="C44" s="138"/>
      <c r="D44" s="140">
        <v>211</v>
      </c>
      <c r="E44" s="174" t="s">
        <v>252</v>
      </c>
      <c r="F44" s="3" t="s">
        <v>253</v>
      </c>
      <c r="G44" s="3" t="s">
        <v>142</v>
      </c>
      <c r="H44" s="70">
        <f>'Форма 4'!H43</f>
        <v>202</v>
      </c>
      <c r="I44" s="70">
        <f>'Форма 4'!I43</f>
        <v>208</v>
      </c>
      <c r="J44" s="43">
        <f t="shared" ref="J44:J50" si="0">ROUND(((I44/H44*100)-100),0)</f>
        <v>3</v>
      </c>
    </row>
    <row r="45" spans="1:10" ht="18.75" customHeight="1" x14ac:dyDescent="0.25">
      <c r="A45" s="187"/>
      <c r="B45" s="186"/>
      <c r="C45" s="187"/>
      <c r="D45" s="186"/>
      <c r="E45" s="184"/>
      <c r="F45" s="36" t="s">
        <v>324</v>
      </c>
      <c r="G45" s="38" t="s">
        <v>144</v>
      </c>
      <c r="H45" s="70">
        <f>'Форма 4'!H44</f>
        <v>111500</v>
      </c>
      <c r="I45" s="70">
        <f>'Форма 4'!I44</f>
        <v>114552</v>
      </c>
      <c r="J45" s="43">
        <f t="shared" si="0"/>
        <v>3</v>
      </c>
    </row>
    <row r="46" spans="1:10" ht="67.5" customHeight="1" x14ac:dyDescent="0.25">
      <c r="A46" s="170"/>
      <c r="B46" s="170"/>
      <c r="C46" s="170"/>
      <c r="D46" s="170"/>
      <c r="E46" s="185"/>
      <c r="F46" s="3" t="s">
        <v>247</v>
      </c>
      <c r="G46" s="3" t="s">
        <v>248</v>
      </c>
      <c r="H46" s="70">
        <f>'Форма 4'!H45</f>
        <v>77670.5</v>
      </c>
      <c r="I46" s="70">
        <f>'Форма 4'!I45</f>
        <v>77670.5</v>
      </c>
      <c r="J46" s="43">
        <f t="shared" si="0"/>
        <v>0</v>
      </c>
    </row>
    <row r="47" spans="1:10" ht="51.75" customHeight="1" x14ac:dyDescent="0.25">
      <c r="A47" s="138"/>
      <c r="B47" s="188"/>
      <c r="C47" s="138"/>
      <c r="D47" s="140">
        <v>211</v>
      </c>
      <c r="E47" s="174" t="s">
        <v>251</v>
      </c>
      <c r="F47" s="3" t="s">
        <v>323</v>
      </c>
      <c r="G47" s="3" t="s">
        <v>142</v>
      </c>
      <c r="H47" s="70">
        <f>'Форма 4'!H46</f>
        <v>20</v>
      </c>
      <c r="I47" s="70">
        <f>'Форма 4'!I46</f>
        <v>20</v>
      </c>
      <c r="J47" s="43">
        <f t="shared" si="0"/>
        <v>0</v>
      </c>
    </row>
    <row r="48" spans="1:10" ht="75.75" customHeight="1" x14ac:dyDescent="0.25">
      <c r="A48" s="139"/>
      <c r="B48" s="189"/>
      <c r="C48" s="139"/>
      <c r="D48" s="141"/>
      <c r="E48" s="175"/>
      <c r="F48" s="3" t="s">
        <v>247</v>
      </c>
      <c r="G48" s="3" t="s">
        <v>248</v>
      </c>
      <c r="H48" s="70">
        <f>'Форма 4'!H47</f>
        <v>4399.6000000000004</v>
      </c>
      <c r="I48" s="70">
        <f>'Форма 4'!I47</f>
        <v>4399.6000000000004</v>
      </c>
      <c r="J48" s="43">
        <f t="shared" si="0"/>
        <v>0</v>
      </c>
    </row>
    <row r="49" spans="1:11" ht="26.25" customHeight="1" x14ac:dyDescent="0.25">
      <c r="A49" s="138"/>
      <c r="B49" s="140"/>
      <c r="C49" s="138"/>
      <c r="D49" s="140">
        <v>211</v>
      </c>
      <c r="E49" s="174" t="s">
        <v>364</v>
      </c>
      <c r="F49" s="3" t="s">
        <v>365</v>
      </c>
      <c r="G49" s="3" t="s">
        <v>142</v>
      </c>
      <c r="H49" s="70">
        <f>'Форма 4'!H48</f>
        <v>80</v>
      </c>
      <c r="I49" s="70">
        <f>'Форма 4'!I48</f>
        <v>80</v>
      </c>
      <c r="J49" s="43">
        <f t="shared" si="0"/>
        <v>0</v>
      </c>
    </row>
    <row r="50" spans="1:11" ht="70.5" customHeight="1" x14ac:dyDescent="0.25">
      <c r="A50" s="139"/>
      <c r="B50" s="141"/>
      <c r="C50" s="139"/>
      <c r="D50" s="141"/>
      <c r="E50" s="175"/>
      <c r="F50" s="3" t="s">
        <v>247</v>
      </c>
      <c r="G50" s="3" t="s">
        <v>248</v>
      </c>
      <c r="H50" s="70">
        <f>'Форма 4'!H49</f>
        <v>2543.1999999999998</v>
      </c>
      <c r="I50" s="70">
        <f>'Форма 4'!I49</f>
        <v>2543.1999999999998</v>
      </c>
      <c r="J50" s="43">
        <f t="shared" si="0"/>
        <v>0</v>
      </c>
    </row>
    <row r="51" spans="1:11" s="40" customFormat="1" ht="21.75" customHeight="1" x14ac:dyDescent="0.25">
      <c r="A51" s="39" t="s">
        <v>28</v>
      </c>
      <c r="B51" s="57">
        <v>2</v>
      </c>
      <c r="C51" s="39" t="s">
        <v>127</v>
      </c>
      <c r="D51" s="57"/>
      <c r="E51" s="171" t="s">
        <v>128</v>
      </c>
      <c r="F51" s="172"/>
      <c r="G51" s="172"/>
      <c r="H51" s="172"/>
      <c r="I51" s="172"/>
      <c r="J51" s="173"/>
    </row>
    <row r="52" spans="1:11" ht="27.75" customHeight="1" x14ac:dyDescent="0.25">
      <c r="A52" s="138"/>
      <c r="B52" s="140"/>
      <c r="C52" s="138"/>
      <c r="D52" s="140">
        <v>211</v>
      </c>
      <c r="E52" s="174" t="s">
        <v>254</v>
      </c>
      <c r="F52" s="3" t="s">
        <v>145</v>
      </c>
      <c r="G52" s="3" t="s">
        <v>142</v>
      </c>
      <c r="H52" s="70">
        <f>'Форма 4'!H51</f>
        <v>2327</v>
      </c>
      <c r="I52" s="70">
        <f>'Форма 4'!I51</f>
        <v>2327</v>
      </c>
      <c r="J52" s="43">
        <f t="shared" ref="J52:J59" si="1">ROUND(((I52/H52*100)-100),0)</f>
        <v>0</v>
      </c>
    </row>
    <row r="53" spans="1:11" ht="76.5" customHeight="1" x14ac:dyDescent="0.25">
      <c r="A53" s="139"/>
      <c r="B53" s="141"/>
      <c r="C53" s="139"/>
      <c r="D53" s="141"/>
      <c r="E53" s="175"/>
      <c r="F53" s="3" t="s">
        <v>247</v>
      </c>
      <c r="G53" s="3" t="s">
        <v>248</v>
      </c>
      <c r="H53" s="70">
        <f>'Форма 4'!H52</f>
        <v>401.4</v>
      </c>
      <c r="I53" s="70">
        <f>'Форма 4'!I52</f>
        <v>401.4</v>
      </c>
      <c r="J53" s="43">
        <f t="shared" si="1"/>
        <v>0</v>
      </c>
    </row>
    <row r="54" spans="1:11" ht="33" customHeight="1" x14ac:dyDescent="0.25">
      <c r="A54" s="140"/>
      <c r="B54" s="140"/>
      <c r="C54" s="140"/>
      <c r="D54" s="140">
        <v>211</v>
      </c>
      <c r="E54" s="174" t="s">
        <v>325</v>
      </c>
      <c r="F54" s="3" t="s">
        <v>143</v>
      </c>
      <c r="G54" s="3" t="s">
        <v>144</v>
      </c>
      <c r="H54" s="70">
        <f>'Форма 4'!H53</f>
        <v>10986</v>
      </c>
      <c r="I54" s="70">
        <f>'Форма 4'!I53</f>
        <v>10986</v>
      </c>
      <c r="J54" s="43">
        <f t="shared" si="1"/>
        <v>0</v>
      </c>
    </row>
    <row r="55" spans="1:11" ht="74.25" customHeight="1" x14ac:dyDescent="0.25">
      <c r="A55" s="170"/>
      <c r="B55" s="170"/>
      <c r="C55" s="170"/>
      <c r="D55" s="170"/>
      <c r="E55" s="175"/>
      <c r="F55" s="3" t="s">
        <v>247</v>
      </c>
      <c r="G55" s="3" t="s">
        <v>248</v>
      </c>
      <c r="H55" s="70">
        <f>'Форма 4'!H54</f>
        <v>1544.7</v>
      </c>
      <c r="I55" s="70">
        <f>'Форма 4'!I54</f>
        <v>1544.7</v>
      </c>
      <c r="J55" s="43">
        <f t="shared" si="1"/>
        <v>0</v>
      </c>
    </row>
    <row r="56" spans="1:11" ht="23.25" customHeight="1" x14ac:dyDescent="0.25">
      <c r="A56" s="140"/>
      <c r="B56" s="140"/>
      <c r="C56" s="140"/>
      <c r="D56" s="140">
        <v>211</v>
      </c>
      <c r="E56" s="174" t="s">
        <v>327</v>
      </c>
      <c r="F56" s="3" t="s">
        <v>143</v>
      </c>
      <c r="G56" s="3" t="s">
        <v>144</v>
      </c>
      <c r="H56" s="70">
        <f>'Форма 4'!H55</f>
        <v>4500</v>
      </c>
      <c r="I56" s="70">
        <f>'Форма 4'!I55</f>
        <v>4500</v>
      </c>
      <c r="J56" s="43">
        <f t="shared" si="1"/>
        <v>0</v>
      </c>
    </row>
    <row r="57" spans="1:11" ht="69.75" customHeight="1" x14ac:dyDescent="0.25">
      <c r="A57" s="170"/>
      <c r="B57" s="170"/>
      <c r="C57" s="170"/>
      <c r="D57" s="170"/>
      <c r="E57" s="175"/>
      <c r="F57" s="3" t="s">
        <v>247</v>
      </c>
      <c r="G57" s="3" t="s">
        <v>248</v>
      </c>
      <c r="H57" s="70">
        <f>'Форма 4'!H56</f>
        <v>863.9</v>
      </c>
      <c r="I57" s="70">
        <f>'Форма 4'!I56</f>
        <v>863.9</v>
      </c>
      <c r="J57" s="43">
        <f t="shared" si="1"/>
        <v>0</v>
      </c>
    </row>
    <row r="58" spans="1:11" ht="30" customHeight="1" x14ac:dyDescent="0.25">
      <c r="A58" s="140"/>
      <c r="B58" s="140"/>
      <c r="C58" s="140"/>
      <c r="D58" s="140">
        <v>211</v>
      </c>
      <c r="E58" s="192" t="s">
        <v>328</v>
      </c>
      <c r="F58" s="3" t="s">
        <v>329</v>
      </c>
      <c r="G58" s="3" t="s">
        <v>142</v>
      </c>
      <c r="H58" s="70">
        <f>'Форма 4'!H57</f>
        <v>52</v>
      </c>
      <c r="I58" s="70">
        <f>'Форма 4'!I57</f>
        <v>52</v>
      </c>
      <c r="J58" s="43">
        <f t="shared" si="1"/>
        <v>0</v>
      </c>
    </row>
    <row r="59" spans="1:11" ht="70.5" customHeight="1" x14ac:dyDescent="0.25">
      <c r="A59" s="170"/>
      <c r="B59" s="170"/>
      <c r="C59" s="170"/>
      <c r="D59" s="170"/>
      <c r="E59" s="193"/>
      <c r="F59" s="3" t="s">
        <v>247</v>
      </c>
      <c r="G59" s="3" t="s">
        <v>248</v>
      </c>
      <c r="H59" s="70">
        <f>'Форма 4'!H58</f>
        <v>401.5</v>
      </c>
      <c r="I59" s="70">
        <f>'Форма 4'!I58</f>
        <v>401.5</v>
      </c>
      <c r="J59" s="43">
        <f t="shared" si="1"/>
        <v>0</v>
      </c>
    </row>
    <row r="60" spans="1:11" ht="15" customHeight="1" x14ac:dyDescent="0.25">
      <c r="A60" s="138" t="s">
        <v>28</v>
      </c>
      <c r="B60" s="140">
        <v>2</v>
      </c>
      <c r="C60" s="138" t="s">
        <v>224</v>
      </c>
      <c r="D60" s="140"/>
      <c r="E60" s="194" t="s">
        <v>331</v>
      </c>
      <c r="F60" s="195"/>
      <c r="G60" s="195"/>
      <c r="H60" s="195"/>
      <c r="I60" s="195"/>
      <c r="J60" s="196"/>
    </row>
    <row r="61" spans="1:11" ht="20.25" customHeight="1" x14ac:dyDescent="0.25">
      <c r="A61" s="139"/>
      <c r="B61" s="141"/>
      <c r="C61" s="139"/>
      <c r="D61" s="141"/>
      <c r="E61" s="197"/>
      <c r="F61" s="198"/>
      <c r="G61" s="198"/>
      <c r="H61" s="198"/>
      <c r="I61" s="198"/>
      <c r="J61" s="199"/>
    </row>
    <row r="62" spans="1:11" ht="34.5" customHeight="1" x14ac:dyDescent="0.25">
      <c r="A62" s="200"/>
      <c r="B62" s="200"/>
      <c r="C62" s="200"/>
      <c r="D62" s="200" t="s">
        <v>326</v>
      </c>
      <c r="E62" s="174" t="s">
        <v>362</v>
      </c>
      <c r="F62" s="42" t="s">
        <v>344</v>
      </c>
      <c r="G62" s="68" t="s">
        <v>142</v>
      </c>
      <c r="H62" s="4">
        <f>'Форма 4'!H61</f>
        <v>40</v>
      </c>
      <c r="I62" s="4">
        <f>'Форма 4'!I61</f>
        <v>40</v>
      </c>
      <c r="J62" s="65">
        <f>ROUND(((I62/H62*100)-100),0)</f>
        <v>0</v>
      </c>
    </row>
    <row r="63" spans="1:11" ht="141.75" customHeight="1" x14ac:dyDescent="0.25">
      <c r="A63" s="201"/>
      <c r="B63" s="201"/>
      <c r="C63" s="201"/>
      <c r="D63" s="201"/>
      <c r="E63" s="175"/>
      <c r="F63" s="3" t="s">
        <v>247</v>
      </c>
      <c r="G63" s="64" t="s">
        <v>248</v>
      </c>
      <c r="H63" s="4">
        <f>'Форма 4'!H62</f>
        <v>935</v>
      </c>
      <c r="I63" s="4">
        <f>'Форма 4'!I62</f>
        <v>935</v>
      </c>
      <c r="J63" s="44">
        <f>ROUND(((I63/H63*100)-100),0)</f>
        <v>0</v>
      </c>
    </row>
    <row r="64" spans="1:11" ht="33" customHeight="1" x14ac:dyDescent="0.25">
      <c r="A64" s="190"/>
      <c r="B64" s="190"/>
      <c r="C64" s="190"/>
      <c r="D64" s="190">
        <v>211</v>
      </c>
      <c r="E64" s="174" t="s">
        <v>363</v>
      </c>
      <c r="F64" s="42" t="s">
        <v>344</v>
      </c>
      <c r="G64" s="6" t="s">
        <v>142</v>
      </c>
      <c r="H64" s="4">
        <f>'Форма 4'!H63</f>
        <v>20</v>
      </c>
      <c r="I64" s="4">
        <f>'Форма 4'!I63</f>
        <v>20</v>
      </c>
      <c r="J64" s="65">
        <f>ROUND(((I64/H64*100)-100),0)</f>
        <v>0</v>
      </c>
      <c r="K64" s="48"/>
    </row>
    <row r="65" spans="1:11" ht="99" customHeight="1" x14ac:dyDescent="0.25">
      <c r="A65" s="191"/>
      <c r="B65" s="191"/>
      <c r="C65" s="191"/>
      <c r="D65" s="191"/>
      <c r="E65" s="175"/>
      <c r="F65" s="3" t="s">
        <v>247</v>
      </c>
      <c r="G65" s="64" t="s">
        <v>248</v>
      </c>
      <c r="H65" s="4">
        <f>'Форма 4'!H64</f>
        <v>728.7</v>
      </c>
      <c r="I65" s="4">
        <f>'Форма 4'!I64</f>
        <v>728.7</v>
      </c>
      <c r="J65" s="44">
        <f>ROUND(((I65/H65*100)-100),0)</f>
        <v>0</v>
      </c>
    </row>
    <row r="66" spans="1:11" ht="75.75" customHeight="1" x14ac:dyDescent="0.25">
      <c r="A66" s="202" t="s">
        <v>379</v>
      </c>
      <c r="B66" s="203"/>
      <c r="C66" s="203"/>
      <c r="D66" s="203"/>
      <c r="E66" s="203"/>
      <c r="F66" s="203"/>
      <c r="G66" s="203"/>
      <c r="H66" s="203"/>
      <c r="I66" s="203"/>
      <c r="J66" s="203"/>
      <c r="K66" s="203"/>
    </row>
    <row r="68" spans="1:11" ht="27.75" customHeight="1" x14ac:dyDescent="0.25">
      <c r="A68" s="204" t="s">
        <v>394</v>
      </c>
      <c r="B68" s="204"/>
      <c r="C68" s="204"/>
      <c r="D68" s="204"/>
      <c r="E68" s="204"/>
      <c r="F68" s="204"/>
      <c r="G68" s="204"/>
      <c r="H68" s="204"/>
      <c r="I68" s="204"/>
      <c r="J68" s="204"/>
    </row>
  </sheetData>
  <mergeCells count="116">
    <mergeCell ref="A1:J1"/>
    <mergeCell ref="A66:K66"/>
    <mergeCell ref="A68:J68"/>
    <mergeCell ref="A62:A63"/>
    <mergeCell ref="B62:B63"/>
    <mergeCell ref="C62:C63"/>
    <mergeCell ref="D62:D63"/>
    <mergeCell ref="E62:E63"/>
    <mergeCell ref="A64:A65"/>
    <mergeCell ref="B64:B65"/>
    <mergeCell ref="C64:C65"/>
    <mergeCell ref="D64:D65"/>
    <mergeCell ref="E64:E65"/>
    <mergeCell ref="A58:A59"/>
    <mergeCell ref="B58:B59"/>
    <mergeCell ref="C58:C59"/>
    <mergeCell ref="D58:D59"/>
    <mergeCell ref="E58:E59"/>
    <mergeCell ref="A60:A61"/>
    <mergeCell ref="B60:B61"/>
    <mergeCell ref="C60:C61"/>
    <mergeCell ref="D60:D61"/>
    <mergeCell ref="E60:J61"/>
    <mergeCell ref="A54:A55"/>
    <mergeCell ref="B54:B55"/>
    <mergeCell ref="C54:C55"/>
    <mergeCell ref="D54:D55"/>
    <mergeCell ref="E54:E55"/>
    <mergeCell ref="A56:A57"/>
    <mergeCell ref="B56:B57"/>
    <mergeCell ref="C56:C57"/>
    <mergeCell ref="D56:D57"/>
    <mergeCell ref="E56:E57"/>
    <mergeCell ref="E51:J51"/>
    <mergeCell ref="A52:A53"/>
    <mergeCell ref="B52:B53"/>
    <mergeCell ref="C52:C53"/>
    <mergeCell ref="D52:D53"/>
    <mergeCell ref="E52:E53"/>
    <mergeCell ref="A47:A48"/>
    <mergeCell ref="B47:B48"/>
    <mergeCell ref="C47:C48"/>
    <mergeCell ref="D47:D48"/>
    <mergeCell ref="E47:E48"/>
    <mergeCell ref="A49:A50"/>
    <mergeCell ref="B49:B50"/>
    <mergeCell ref="C49:C50"/>
    <mergeCell ref="D49:D50"/>
    <mergeCell ref="E49:E50"/>
    <mergeCell ref="E41:J41"/>
    <mergeCell ref="E42:J42"/>
    <mergeCell ref="E43:J43"/>
    <mergeCell ref="A44:A46"/>
    <mergeCell ref="B44:B46"/>
    <mergeCell ref="C44:C46"/>
    <mergeCell ref="D44:D46"/>
    <mergeCell ref="E44:E46"/>
    <mergeCell ref="E35:J35"/>
    <mergeCell ref="E36:J36"/>
    <mergeCell ref="E37:J37"/>
    <mergeCell ref="E38:J38"/>
    <mergeCell ref="E39:J39"/>
    <mergeCell ref="E40:J40"/>
    <mergeCell ref="E29:J29"/>
    <mergeCell ref="E30:J30"/>
    <mergeCell ref="E31:J31"/>
    <mergeCell ref="E32:J32"/>
    <mergeCell ref="E33:J33"/>
    <mergeCell ref="E34:J34"/>
    <mergeCell ref="A25:A26"/>
    <mergeCell ref="B25:B26"/>
    <mergeCell ref="C25:C26"/>
    <mergeCell ref="D25:D26"/>
    <mergeCell ref="E25:E26"/>
    <mergeCell ref="A27:A28"/>
    <mergeCell ref="B27:B28"/>
    <mergeCell ref="C27:C28"/>
    <mergeCell ref="D27:D28"/>
    <mergeCell ref="E27:E28"/>
    <mergeCell ref="A21:A22"/>
    <mergeCell ref="B21:B22"/>
    <mergeCell ref="C21:C22"/>
    <mergeCell ref="D21:D22"/>
    <mergeCell ref="E21:E22"/>
    <mergeCell ref="A23:A24"/>
    <mergeCell ref="B23:B24"/>
    <mergeCell ref="C23:C24"/>
    <mergeCell ref="D23:D24"/>
    <mergeCell ref="E23:E24"/>
    <mergeCell ref="E17:J17"/>
    <mergeCell ref="E18:J18"/>
    <mergeCell ref="A19:A20"/>
    <mergeCell ref="B19:B20"/>
    <mergeCell ref="C19:C20"/>
    <mergeCell ref="D19:D20"/>
    <mergeCell ref="E19:E20"/>
    <mergeCell ref="E11:J11"/>
    <mergeCell ref="E12:J12"/>
    <mergeCell ref="E13:J13"/>
    <mergeCell ref="E14:J14"/>
    <mergeCell ref="E15:J15"/>
    <mergeCell ref="E16:J16"/>
    <mergeCell ref="E5:J5"/>
    <mergeCell ref="E6:J6"/>
    <mergeCell ref="E7:J7"/>
    <mergeCell ref="E8:J8"/>
    <mergeCell ref="E9:J9"/>
    <mergeCell ref="E10:J10"/>
    <mergeCell ref="A2:J2"/>
    <mergeCell ref="A3:D3"/>
    <mergeCell ref="E3:E4"/>
    <mergeCell ref="F3:F4"/>
    <mergeCell ref="G3:G4"/>
    <mergeCell ref="H3:H4"/>
    <mergeCell ref="I3:I4"/>
    <mergeCell ref="J3:J4"/>
  </mergeCells>
  <pageMargins left="0.98425196850393704" right="0.19685039370078741" top="0.39370078740157483" bottom="0.39370078740157483" header="0.31496062992125984" footer="0.31496062992125984"/>
  <pageSetup paperSize="9" scale="74" fitToHeight="0" orientation="landscape" horizontalDpi="4294967293" verticalDpi="4294967293" r:id="rId1"/>
  <rowBreaks count="3" manualBreakCount="3">
    <brk id="24" max="12" man="1"/>
    <brk id="46" max="12" man="1"/>
    <brk id="5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5</vt:lpstr>
      <vt:lpstr>Форма 6</vt:lpstr>
      <vt:lpstr>Форма 4</vt:lpstr>
      <vt:lpstr>сведения (ф.4)</vt:lpstr>
      <vt:lpstr>'сведения (ф.4)'!Область_печати</vt:lpstr>
      <vt:lpstr>'Форма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</dc:creator>
  <cp:lastModifiedBy>User</cp:lastModifiedBy>
  <cp:lastPrinted>2023-03-29T11:05:57Z</cp:lastPrinted>
  <dcterms:created xsi:type="dcterms:W3CDTF">2016-02-29T13:53:12Z</dcterms:created>
  <dcterms:modified xsi:type="dcterms:W3CDTF">2023-05-04T09:52:16Z</dcterms:modified>
</cp:coreProperties>
</file>